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S\Finance\Public Spending Code 2023\Noac Submission\"/>
    </mc:Choice>
  </mc:AlternateContent>
  <xr:revisionPtr revIDLastSave="0" documentId="8_{379214C2-0927-4557-90EB-583C1000FEAA}" xr6:coauthVersionLast="47" xr6:coauthVersionMax="47" xr10:uidLastSave="{00000000-0000-0000-0000-000000000000}"/>
  <bookViews>
    <workbookView xWindow="-120" yWindow="-120" windowWidth="29040" windowHeight="17640" activeTab="1" xr2:uid="{7343D5C8-0426-4936-8B4A-644FF26944C9}"/>
  </bookViews>
  <sheets>
    <sheet name="Under Consideration" sheetId="1" r:id="rId1"/>
    <sheet name="Being Incurred" sheetId="2" r:id="rId2"/>
    <sheet name="Completed or Discontinued" sheetId="3" r:id="rId3"/>
  </sheets>
  <definedNames>
    <definedName name="_xlnm._FilterDatabase" localSheetId="1" hidden="1">'Being Incurred'!$A$4:$K$203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13" i="2"/>
  <c r="G39" i="3" l="1"/>
  <c r="E39" i="3"/>
  <c r="D39" i="3"/>
  <c r="C39" i="3"/>
  <c r="E203" i="2"/>
  <c r="C203" i="2"/>
  <c r="G200" i="2"/>
  <c r="G139" i="2"/>
  <c r="G203" i="2" s="1"/>
  <c r="D139" i="2"/>
  <c r="D203" i="2" s="1"/>
  <c r="H138" i="2"/>
  <c r="H110" i="2"/>
  <c r="H93" i="2"/>
  <c r="H73" i="2"/>
  <c r="E108" i="1"/>
  <c r="D108" i="1"/>
  <c r="C108" i="1"/>
  <c r="G66" i="1"/>
  <c r="G21" i="1"/>
  <c r="G108" i="1" s="1"/>
  <c r="H203" i="2" l="1"/>
</calcChain>
</file>

<file path=xl/sharedStrings.xml><?xml version="1.0" encoding="utf-8"?>
<sst xmlns="http://schemas.openxmlformats.org/spreadsheetml/2006/main" count="818" uniqueCount="509">
  <si>
    <t>Expenditure being Considered - Greater than €0.5m (Capital and Current)</t>
  </si>
  <si>
    <t>Project/Scheme/Programme Name</t>
  </si>
  <si>
    <t>Short Description</t>
  </si>
  <si>
    <t>Current Expenditure Amount in Reference Year</t>
  </si>
  <si>
    <t>Capital Expenditure Amount in Reference Year (Non Grant )</t>
  </si>
  <si>
    <t>Capital Expenditure Amount in Reference Year (Grant )</t>
  </si>
  <si>
    <t>Project/Programme Anticipated Timeline</t>
  </si>
  <si>
    <t>Projected Lifetime Expenditure</t>
  </si>
  <si>
    <t>Explanatory Notes</t>
  </si>
  <si>
    <t>Housing and Building</t>
  </si>
  <si>
    <t>A01  Maintenance &amp; Improvement of LA Housing Units</t>
  </si>
  <si>
    <t>A07 RAS and Leasing Programme</t>
  </si>
  <si>
    <t>A09 Housing Grants</t>
  </si>
  <si>
    <t>Part V An Pairc Gneeveguilla (3 units)</t>
  </si>
  <si>
    <t xml:space="preserve">Housing Capital </t>
  </si>
  <si>
    <t>2022-2024</t>
  </si>
  <si>
    <t>Part V Springfield Ballyoughtragh (7 units)</t>
  </si>
  <si>
    <t>2023-2026</t>
  </si>
  <si>
    <t xml:space="preserve">Strategic Housing Land </t>
  </si>
  <si>
    <t>2022-2026</t>
  </si>
  <si>
    <t>Turnkey - Ballyoughtragh (61 units)</t>
  </si>
  <si>
    <t>2023-2027</t>
  </si>
  <si>
    <t>Turnkey - Main Street Ballyheigue (5 units)</t>
  </si>
  <si>
    <t>2022-2025</t>
  </si>
  <si>
    <t>Turnkey - Ard an Oir, Sneem (10 units)</t>
  </si>
  <si>
    <t>2023-2025</t>
  </si>
  <si>
    <t>CALF Orglan Heights, Ardmoniel, Killorglin</t>
  </si>
  <si>
    <t>Housing Capital Programme</t>
  </si>
  <si>
    <t>2022 - 2025</t>
  </si>
  <si>
    <t>CAS Mary O'Donoghue Avenue, Cahirciveen</t>
  </si>
  <si>
    <t>CAS Knockacullig North, Kilcummin,Killarney</t>
  </si>
  <si>
    <t>2022 - 2024</t>
  </si>
  <si>
    <t>CAS Ballyard, Tralee</t>
  </si>
  <si>
    <t>CALF Lawlors Hill, Ardfert, Tralee, Phase 5</t>
  </si>
  <si>
    <t>2023 - 2024</t>
  </si>
  <si>
    <t>CAS The Towers Centre, Ballybunion</t>
  </si>
  <si>
    <t>2023 - 2026</t>
  </si>
  <si>
    <t>Flemings Lane, Killarney</t>
  </si>
  <si>
    <t>Housing capital Programme</t>
  </si>
  <si>
    <t>Part V (bal of cap Prog)</t>
  </si>
  <si>
    <t>2024-2026</t>
  </si>
  <si>
    <t>LA Extensions &amp; Adaptations</t>
  </si>
  <si>
    <t>Local Authority Acquisitions</t>
  </si>
  <si>
    <t>Roads,Transportation and Safety</t>
  </si>
  <si>
    <t>B02 NS Road - Maintenance and Improvement</t>
  </si>
  <si>
    <t>B04 Local Road - Maintenance and Improvement</t>
  </si>
  <si>
    <t>Kenmare Relief Rd Ph 2</t>
  </si>
  <si>
    <t>Road Improvement</t>
  </si>
  <si>
    <t>2024-2027</t>
  </si>
  <si>
    <t>Bridge - Gap of Dunloe</t>
  </si>
  <si>
    <t>Kerry Technology Park Junction Upgrade</t>
  </si>
  <si>
    <t>2024-2025</t>
  </si>
  <si>
    <t>N71 Kenmare to Bonane Pavement Improvement P2</t>
  </si>
  <si>
    <t>2024 - 2024</t>
  </si>
  <si>
    <t>N70 Creamery X to Kenneigh P2</t>
  </si>
  <si>
    <t>R-563 Listry Bridge</t>
  </si>
  <si>
    <t>Bridge Improvement</t>
  </si>
  <si>
    <t>Dingle Inner Relief Rd Phase 5</t>
  </si>
  <si>
    <t>N70 Caherciveen - Ohermong</t>
  </si>
  <si>
    <t>Killarney Inner Relief Roads A-C Route</t>
  </si>
  <si>
    <t>2023 - 2027</t>
  </si>
  <si>
    <t>Mart Road, Castleisland</t>
  </si>
  <si>
    <t>2024 - 2026</t>
  </si>
  <si>
    <t>N70 Five Bridges Ring of Kerry</t>
  </si>
  <si>
    <t xml:space="preserve">Bridge Improvements </t>
  </si>
  <si>
    <t>2018 - 2028</t>
  </si>
  <si>
    <t>N70 Derreens</t>
  </si>
  <si>
    <t>2021 - 2025</t>
  </si>
  <si>
    <t>N70 Derreenafolyle</t>
  </si>
  <si>
    <t>2023 - 2025</t>
  </si>
  <si>
    <t>N70/N72 Killorglin By-Pass</t>
  </si>
  <si>
    <t>2020 - 2036</t>
  </si>
  <si>
    <t>N71 Fivemile Bridge &amp; Cromglen Bridge</t>
  </si>
  <si>
    <t>Bridge Upgrades</t>
  </si>
  <si>
    <t>2016 - 2027</t>
  </si>
  <si>
    <t>N22 Cleeney Roundabout AT Upgrade</t>
  </si>
  <si>
    <t>Active Travel</t>
  </si>
  <si>
    <t>2022-2027</t>
  </si>
  <si>
    <t>Ballydribbeen Link</t>
  </si>
  <si>
    <t>Upper Lewis road</t>
  </si>
  <si>
    <t>AT - N71 Dinis to Torc</t>
  </si>
  <si>
    <t>2022 - 2027</t>
  </si>
  <si>
    <t>N72 Killalee</t>
  </si>
  <si>
    <t>Active Travel/Pavement</t>
  </si>
  <si>
    <t>Greening of Roads Fleet</t>
  </si>
  <si>
    <t>Fleet Upgrade</t>
  </si>
  <si>
    <t>Deerpark Road, Killarney (Pathfinder)</t>
  </si>
  <si>
    <t>2024- 2026</t>
  </si>
  <si>
    <t>Gaelscoil Road / Chestnut Drive, Killarney (Pathfinder)</t>
  </si>
  <si>
    <t>Flesk Walkway and Cycleway, Killarney (Pathfinder)</t>
  </si>
  <si>
    <t>2024- 2025</t>
  </si>
  <si>
    <t>Green Street Dingle</t>
  </si>
  <si>
    <t>2024- 2027</t>
  </si>
  <si>
    <t>Park Road, Killarney (Pathfinder)</t>
  </si>
  <si>
    <t xml:space="preserve">SRTS (R1) Moyderwell Mercy Primary School, Moyderwell, Tralee </t>
  </si>
  <si>
    <t>Water Services</t>
  </si>
  <si>
    <t>Clanmaurice GWSS</t>
  </si>
  <si>
    <t xml:space="preserve">Group Water scheme </t>
  </si>
  <si>
    <t>2024 to 2026</t>
  </si>
  <si>
    <t>Kells GWSS</t>
  </si>
  <si>
    <t>Lougher GWSS</t>
  </si>
  <si>
    <t>Spa Tiernaboul GWSS</t>
  </si>
  <si>
    <t>Tuosist GWS</t>
  </si>
  <si>
    <t>2024 TO 2026</t>
  </si>
  <si>
    <t>Development Management</t>
  </si>
  <si>
    <t>D02 Development Management</t>
  </si>
  <si>
    <t>D06 Community and Enterprise Function</t>
  </si>
  <si>
    <t>Tralee Regeneration Project (URDFKer005)</t>
  </si>
  <si>
    <t>Public Realm &amp; Amenity Development</t>
  </si>
  <si>
    <t>25% Own Resource Funding</t>
  </si>
  <si>
    <t>Listowel RRDF (Ph2)</t>
  </si>
  <si>
    <t>Economic Development</t>
  </si>
  <si>
    <t>20% Own resource Funding</t>
  </si>
  <si>
    <t>Killorglin RRDF (Ph 2)</t>
  </si>
  <si>
    <t>Community  Facility, Deanes Lane Tralee</t>
  </si>
  <si>
    <t>Community Development</t>
  </si>
  <si>
    <t>2024 - 2025</t>
  </si>
  <si>
    <t>Caherciveen RRDF Ph3</t>
  </si>
  <si>
    <t>Destination and Experience Development Plans (Countywide)</t>
  </si>
  <si>
    <t>Economic/Tourism Development</t>
  </si>
  <si>
    <t>2021-2027</t>
  </si>
  <si>
    <t>Peninsula Lands, Kenmare</t>
  </si>
  <si>
    <t>Land Acquisition - Economic Development</t>
  </si>
  <si>
    <t>Environmental Management</t>
  </si>
  <si>
    <t>E11 Operation of Fire Service</t>
  </si>
  <si>
    <t xml:space="preserve"> Fire Station  - Additional Bays</t>
  </si>
  <si>
    <t>Extensions</t>
  </si>
  <si>
    <t>Kenmare Fire Station</t>
  </si>
  <si>
    <t>Building of new Fire Station - Consultants</t>
  </si>
  <si>
    <t>2024 -2026</t>
  </si>
  <si>
    <t>Fire Vehicle Replacement</t>
  </si>
  <si>
    <t>Vehicles</t>
  </si>
  <si>
    <t>Listowel (Clieveragh) Flood Relief Scheme - OPW</t>
  </si>
  <si>
    <t xml:space="preserve">Flood Relief Scheme </t>
  </si>
  <si>
    <t>Recreation &amp; Amenity</t>
  </si>
  <si>
    <t>Cockleshell Road to Spa Greenway</t>
  </si>
  <si>
    <t>Tourism Development</t>
  </si>
  <si>
    <t>Kerry Dark Sky Reserve Observatory</t>
  </si>
  <si>
    <t>Ballybunion Castle Viewing Area</t>
  </si>
  <si>
    <t>Fenit Lighthouse (Visitor Facilities)</t>
  </si>
  <si>
    <t>Fossa to Tomies</t>
  </si>
  <si>
    <t>Tourism/Amenity</t>
  </si>
  <si>
    <t>Four Points Project - Dunmore Head</t>
  </si>
  <si>
    <t xml:space="preserve"> Greenway Planning</t>
  </si>
  <si>
    <t>2022-2040</t>
  </si>
  <si>
    <t>Inch Beach Facilities</t>
  </si>
  <si>
    <t>Blennerville Windmill Project (Visitor Centre)</t>
  </si>
  <si>
    <t xml:space="preserve">Tourism Development </t>
  </si>
  <si>
    <t>Agriculture, Education, Health &amp; Welfare</t>
  </si>
  <si>
    <t>Miscellaneous Services</t>
  </si>
  <si>
    <t>H3 Adminstration of Rates</t>
  </si>
  <si>
    <t>H11 Agency &amp; Recoupable Services</t>
  </si>
  <si>
    <t>Climate Action Plan - Works to LA Buildings incl subsidiary swimming pools</t>
  </si>
  <si>
    <t>Building Enhancement</t>
  </si>
  <si>
    <t>Ashe Memorial Hall refurbishment</t>
  </si>
  <si>
    <t>Council Corporate &amp; Community Property works</t>
  </si>
  <si>
    <t>Hub/Area Services Centre Dingle</t>
  </si>
  <si>
    <t>LAN WAN Replacement</t>
  </si>
  <si>
    <t>Cyber Security Compliance</t>
  </si>
  <si>
    <t>IT Investment Programme incl Disaster Recovery &amp; equipment upgrading</t>
  </si>
  <si>
    <t>2024-2028</t>
  </si>
  <si>
    <t>Totals</t>
  </si>
  <si>
    <t>Expenditure being Incurred - Greater than €0.5m (Capital and Current)</t>
  </si>
  <si>
    <t>Capital Expenditure Amount in Reference Year (Non Grant)</t>
  </si>
  <si>
    <t>Capital Expenditure Amount in Reference Year (Grant)</t>
  </si>
  <si>
    <t xml:space="preserve">Cumulative Expenditure to-date </t>
  </si>
  <si>
    <t>Projected Lifetime Expenditure (Capital Only)</t>
  </si>
  <si>
    <t xml:space="preserve">Housing &amp; Building </t>
  </si>
  <si>
    <t>A01</t>
  </si>
  <si>
    <t>Maintenance &amp; Improvement of LA Housing Units</t>
  </si>
  <si>
    <t>A02</t>
  </si>
  <si>
    <t>Housing Assessment, Allocation and Transfer</t>
  </si>
  <si>
    <t>A03</t>
  </si>
  <si>
    <t>Housing Rent and Tenant Purchase Administration</t>
  </si>
  <si>
    <t>A05</t>
  </si>
  <si>
    <t>Administration of Homeless Service</t>
  </si>
  <si>
    <t>A06</t>
  </si>
  <si>
    <t>Support to Housing Capital Prog.</t>
  </si>
  <si>
    <t>A07</t>
  </si>
  <si>
    <t>RAS and Leasing Programme</t>
  </si>
  <si>
    <t>A08</t>
  </si>
  <si>
    <t>Housing Loans</t>
  </si>
  <si>
    <t>A09</t>
  </si>
  <si>
    <t>Housing Grants</t>
  </si>
  <si>
    <t>Phase 5, Gortamullin, Kenmare</t>
  </si>
  <si>
    <t xml:space="preserve"> 2020 - 2024</t>
  </si>
  <si>
    <t>Matt Talbot Road, Tralee</t>
  </si>
  <si>
    <t xml:space="preserve"> 2021 -  2027</t>
  </si>
  <si>
    <t>Marian Terrace Ballyheigue</t>
  </si>
  <si>
    <t xml:space="preserve">Locke's Shop Mitchels Road </t>
  </si>
  <si>
    <t>6 Bridge Road, Abbeydorney</t>
  </si>
  <si>
    <t>2021 - 2026</t>
  </si>
  <si>
    <t xml:space="preserve">Ballybeg Dingle </t>
  </si>
  <si>
    <t>Hawley Park 16 Apartments Tralee</t>
  </si>
  <si>
    <t>2022 -2026</t>
  </si>
  <si>
    <t>Garryruth Road Tralee</t>
  </si>
  <si>
    <t>Lohercannon (P2) Tralee</t>
  </si>
  <si>
    <t>2021 - 2027</t>
  </si>
  <si>
    <t xml:space="preserve">Rathmore Barraduff </t>
  </si>
  <si>
    <t>2016 -2024</t>
  </si>
  <si>
    <t xml:space="preserve">Lohercannon (Phase 1)Tralee </t>
  </si>
  <si>
    <t>2017 - 2024</t>
  </si>
  <si>
    <t xml:space="preserve">Farranwilliam, Ardfert </t>
  </si>
  <si>
    <t>2018 - 2024</t>
  </si>
  <si>
    <t xml:space="preserve">Ballyrickard, Tralee </t>
  </si>
  <si>
    <t>Croogorts, Tralee</t>
  </si>
  <si>
    <t>2019 - 2024</t>
  </si>
  <si>
    <t>Woodview Place Tarbert</t>
  </si>
  <si>
    <t>Marconi South, Ballybunion</t>
  </si>
  <si>
    <t>Rock Road, Killarney</t>
  </si>
  <si>
    <t>Rusheen, Ballylongford</t>
  </si>
  <si>
    <t>New Site Rahoonane</t>
  </si>
  <si>
    <t>23 Mitchel's Road</t>
  </si>
  <si>
    <t>Traveller Specific Accom @ Rathass</t>
  </si>
  <si>
    <t>2021 - 2024</t>
  </si>
  <si>
    <t>Services Upgrades &amp; Environmental Works at Mitchel's Road/Kevin Barry Villas</t>
  </si>
  <si>
    <t xml:space="preserve">2021 -2025 </t>
  </si>
  <si>
    <t>Environmental Enhancement works at Hawley Park, Tralee</t>
  </si>
  <si>
    <t>2022 -2024</t>
  </si>
  <si>
    <t>CALF CHI, Riverside, Killarney Road, Castleisland</t>
  </si>
  <si>
    <t>CALF Focus, Riverside, Killarney Road, Castleisland</t>
  </si>
  <si>
    <t>CALF Cherry Drive, Ard na Greine, Knockavota, Milltown</t>
  </si>
  <si>
    <t>CALF Cahirdown Wood, Listowel, Phases 1,2 &amp; 3</t>
  </si>
  <si>
    <t>2020 - 2024</t>
  </si>
  <si>
    <t>CAS Chamfers Place, Mitchels Road, Tralee</t>
  </si>
  <si>
    <t>2016 - 2024</t>
  </si>
  <si>
    <t>CAS Parsonage, Cahirciveen</t>
  </si>
  <si>
    <t>CAS Presentation Convent, Rathmore</t>
  </si>
  <si>
    <t>CAS Armagh House, Killarney</t>
  </si>
  <si>
    <t>CALF Moanmore, Castleisland</t>
  </si>
  <si>
    <t>CALF Sruthain na Saili, Dereen, Killarney, Phase 2</t>
  </si>
  <si>
    <t>CALF Lios Ard, Lisloose, Tralee</t>
  </si>
  <si>
    <t>CALF Ard na Greine, Knockavota, Milltown, Phases 1 &amp; 2</t>
  </si>
  <si>
    <t>CALF Lawlors Hill, Ardfert, Tralee Phase 4</t>
  </si>
  <si>
    <t>CALF Barraduff, Killarney, Phase 6E</t>
  </si>
  <si>
    <t>CAS Ardmoneel, Killorglin</t>
  </si>
  <si>
    <t>Turnkey - Spa Road, Dingle</t>
  </si>
  <si>
    <t>Turnkey - 44A, 44B,46A Cnoc an Cairn Dingle</t>
  </si>
  <si>
    <t>Turnkey - 45B &amp; 47B Cnoc an Cairn, Dingle</t>
  </si>
  <si>
    <t>Energy Efficiency Retrofitting Programme</t>
  </si>
  <si>
    <t xml:space="preserve">RTB Project </t>
  </si>
  <si>
    <t>2021-2025</t>
  </si>
  <si>
    <t>Part V- 14A, 14B, 14C, 14D Friary Downs, Killarney</t>
  </si>
  <si>
    <t>Roads</t>
  </si>
  <si>
    <t>B01</t>
  </si>
  <si>
    <t>NP Road - Maintenance and Improvement</t>
  </si>
  <si>
    <t>B02</t>
  </si>
  <si>
    <t>NS Road - Maintenance and Improvement</t>
  </si>
  <si>
    <t>B03</t>
  </si>
  <si>
    <t>Regional Road - Maintenance and Improvement</t>
  </si>
  <si>
    <t>B04</t>
  </si>
  <si>
    <t>Local Road - Maintenance and Improvement</t>
  </si>
  <si>
    <t>B05</t>
  </si>
  <si>
    <t>Public Lighting</t>
  </si>
  <si>
    <t>B07</t>
  </si>
  <si>
    <t>Road Safety Engineering Improvement</t>
  </si>
  <si>
    <t>B09</t>
  </si>
  <si>
    <t>Car Parking</t>
  </si>
  <si>
    <t>B10</t>
  </si>
  <si>
    <t>Support to Roads Capital Prog</t>
  </si>
  <si>
    <t>B11</t>
  </si>
  <si>
    <t>Agency &amp; Recoupable Services</t>
  </si>
  <si>
    <t>Tralee to Fenit Realignment</t>
  </si>
  <si>
    <t>Clash X to Ballymullen, P2</t>
  </si>
  <si>
    <t>New Road</t>
  </si>
  <si>
    <t>Finnegans X</t>
  </si>
  <si>
    <t>Tralee Northern Relief Road</t>
  </si>
  <si>
    <t>2017 - 2026</t>
  </si>
  <si>
    <t>N71 Kenmare to Bonane Pavement Improvement P1</t>
  </si>
  <si>
    <t>2023 - 2023</t>
  </si>
  <si>
    <t>Public Lighting PLEEP SW Project</t>
  </si>
  <si>
    <t>N70 Cahersiveen to Ohermong</t>
  </si>
  <si>
    <t xml:space="preserve">N72 Gap X to Fossa </t>
  </si>
  <si>
    <t xml:space="preserve">Road Improvement </t>
  </si>
  <si>
    <t>2018 - 2025</t>
  </si>
  <si>
    <t>N70 Gleensk</t>
  </si>
  <si>
    <t>Pavement Improvement</t>
  </si>
  <si>
    <t>N69 Upr Church St. Listowel</t>
  </si>
  <si>
    <t xml:space="preserve">Pavement Overlay </t>
  </si>
  <si>
    <t>2019 - 2023</t>
  </si>
  <si>
    <t>N69 Main St. Listowel - Kerry Foods</t>
  </si>
  <si>
    <t>Pavement Overlay</t>
  </si>
  <si>
    <t>KY/20/18884 N72 Rathmore P.S. 2020</t>
  </si>
  <si>
    <t xml:space="preserve">Pavement Strengthening </t>
  </si>
  <si>
    <t>2020 - 2023</t>
  </si>
  <si>
    <t>N71 Kenmare Place to Muckross Rd, Killarney</t>
  </si>
  <si>
    <t>Road Safety Scheme</t>
  </si>
  <si>
    <t>2017 - 2025</t>
  </si>
  <si>
    <t xml:space="preserve">N22 Farranfore to Killarney </t>
  </si>
  <si>
    <t>2000 - 2034</t>
  </si>
  <si>
    <t>HD15 Aghadoe Junction 2018</t>
  </si>
  <si>
    <t>Active Travel/Junction Improvement</t>
  </si>
  <si>
    <t xml:space="preserve">N22 Lewis Road Junction </t>
  </si>
  <si>
    <t>N22 Tralee By-Pass Bealgreallagh</t>
  </si>
  <si>
    <t>1999 - 2023</t>
  </si>
  <si>
    <t>N22 Park Road Roundabout to Ballycasheen</t>
  </si>
  <si>
    <t>Kerry, Cork, Clare Bridge Rehab. 2016</t>
  </si>
  <si>
    <t>Bridge Rehabilitation</t>
  </si>
  <si>
    <t>2015 - 2023</t>
  </si>
  <si>
    <t>N71 Releagh (Caha) Retaining Walls</t>
  </si>
  <si>
    <t>2020 - 2022</t>
  </si>
  <si>
    <t>Munster Bridges Rehab. Contract 2020-2021</t>
  </si>
  <si>
    <t>Kerry &amp; Cork City Bridges VRS &amp; Expansion Joints TO326</t>
  </si>
  <si>
    <t>N70 Gleensk Embankment Repair</t>
  </si>
  <si>
    <t xml:space="preserve">N69 Listowel Bypass </t>
  </si>
  <si>
    <t>2006 - 2027</t>
  </si>
  <si>
    <t>N70 Sneem to Blackwater Bridge</t>
  </si>
  <si>
    <t>2013 - 2027</t>
  </si>
  <si>
    <t xml:space="preserve">N70 Kilderry Bends </t>
  </si>
  <si>
    <t>2011 - 2022</t>
  </si>
  <si>
    <t xml:space="preserve">N70 Brackaharagh </t>
  </si>
  <si>
    <t xml:space="preserve">N70 Waterville to Ballybrack </t>
  </si>
  <si>
    <t>2015 - 2026</t>
  </si>
  <si>
    <t>N70 Creamery Cross</t>
  </si>
  <si>
    <t>HD15 Safety/Road Improvement</t>
  </si>
  <si>
    <t>2022 - 2026</t>
  </si>
  <si>
    <t>N70 Coolroe to Glenbehy</t>
  </si>
  <si>
    <t xml:space="preserve">N70 Castlemaine to Milltown (Milltown Bypass)  </t>
  </si>
  <si>
    <t>AT N70 Tinnahally - Killorglin</t>
  </si>
  <si>
    <t>N70 Safety Improvements</t>
  </si>
  <si>
    <t>N70 Parknasilla to Sneem</t>
  </si>
  <si>
    <t>2022 - 2028</t>
  </si>
  <si>
    <t>N71 Torc to Muckross</t>
  </si>
  <si>
    <t>AT - N72 Fossa Killarney</t>
  </si>
  <si>
    <t>AT - N72 Killorglin Approaches (Anglont)</t>
  </si>
  <si>
    <t>2019 - 2025</t>
  </si>
  <si>
    <t xml:space="preserve">N86 Tralee - An Daingean </t>
  </si>
  <si>
    <t>Land Acquisition &amp; Design</t>
  </si>
  <si>
    <t>2008 - 2025</t>
  </si>
  <si>
    <t xml:space="preserve">N86 Lispole to Mountoven </t>
  </si>
  <si>
    <t>2016 - 2023</t>
  </si>
  <si>
    <t xml:space="preserve">N86 Ballynasare Lr to Annascaul </t>
  </si>
  <si>
    <t>N86 Dingle Pavement Programme</t>
  </si>
  <si>
    <t xml:space="preserve">N22 Garries Bridge </t>
  </si>
  <si>
    <t>Flood Allevation</t>
  </si>
  <si>
    <t>2016 - 2025</t>
  </si>
  <si>
    <t>Rock Road, Killarney (Pathfinder) - PHASE 2</t>
  </si>
  <si>
    <t>2021-2024</t>
  </si>
  <si>
    <t xml:space="preserve">Bracker O’Regan Road, Tralee </t>
  </si>
  <si>
    <t>Design and Construction of cycleway along Bracker O'Regan Road</t>
  </si>
  <si>
    <t>Killarney Inner Link/Bohereen na Goun</t>
  </si>
  <si>
    <t>2019-2024</t>
  </si>
  <si>
    <t>Eirgrid Kilpadogue to Kilmorna incl Moyvane Village</t>
  </si>
  <si>
    <t xml:space="preserve">Road Restoration </t>
  </si>
  <si>
    <t>KY/21/0011 (AT) Listowel Greenway Link</t>
  </si>
  <si>
    <t>Construct a connecting Greenway link</t>
  </si>
  <si>
    <t>2023-2024</t>
  </si>
  <si>
    <t>C01</t>
  </si>
  <si>
    <t>Water Supply</t>
  </si>
  <si>
    <t>C02</t>
  </si>
  <si>
    <t>Waste Water Treatment</t>
  </si>
  <si>
    <t>C04</t>
  </si>
  <si>
    <t>Public Conveniences</t>
  </si>
  <si>
    <t>C05</t>
  </si>
  <si>
    <t>Admin of Group and Private Installations</t>
  </si>
  <si>
    <t>C06</t>
  </si>
  <si>
    <t>Support to Water Capital Programme</t>
  </si>
  <si>
    <t>D01</t>
  </si>
  <si>
    <t>Forward Planning</t>
  </si>
  <si>
    <t>D02</t>
  </si>
  <si>
    <t>D03</t>
  </si>
  <si>
    <t>Enforcement</t>
  </si>
  <si>
    <t>D05</t>
  </si>
  <si>
    <t>Tourism Development and Promotion</t>
  </si>
  <si>
    <t>D06</t>
  </si>
  <si>
    <t>Community and Enterprise Function</t>
  </si>
  <si>
    <t>D08</t>
  </si>
  <si>
    <t>Building Control</t>
  </si>
  <si>
    <t>D09</t>
  </si>
  <si>
    <t>Economic Development and Promotion</t>
  </si>
  <si>
    <t>D11</t>
  </si>
  <si>
    <t>Heritage and Conservation Services</t>
  </si>
  <si>
    <t>Killorglin RRDF (Phase 1)</t>
  </si>
  <si>
    <t>RRDF</t>
  </si>
  <si>
    <t>2021-2023</t>
  </si>
  <si>
    <t>20 % Own Resource Funding</t>
  </si>
  <si>
    <t>Tralee Destination Town</t>
  </si>
  <si>
    <t>Caherciveen Ph 1(RRDF) - Carnegie &amp; Waterfront Masterplan</t>
  </si>
  <si>
    <t>Killarney URDF Public Realm</t>
  </si>
  <si>
    <t>URDF</t>
  </si>
  <si>
    <t>Valentia Transatlantic Cable Station/ UNESCO Development, Valentia Island</t>
  </si>
  <si>
    <t>2021 -2028</t>
  </si>
  <si>
    <t xml:space="preserve">Bray Head Iconic Viewing Point </t>
  </si>
  <si>
    <t>Listowel RRDF (RF0173)</t>
  </si>
  <si>
    <t xml:space="preserve">Blennerville Regeneration Project (Bakery) </t>
  </si>
  <si>
    <t>9% Own Resource Funding</t>
  </si>
  <si>
    <t>Kenmare Convent</t>
  </si>
  <si>
    <t>Community Development &amp; Town Amenity</t>
  </si>
  <si>
    <t>E01</t>
  </si>
  <si>
    <t>Landfill Operation and Aftercare</t>
  </si>
  <si>
    <t>E02</t>
  </si>
  <si>
    <t>Recovery &amp; Recycling Facilities Operations</t>
  </si>
  <si>
    <t>E04</t>
  </si>
  <si>
    <t>Provision of Waste Collection Services</t>
  </si>
  <si>
    <t>E05</t>
  </si>
  <si>
    <t>Litter Management</t>
  </si>
  <si>
    <t>E06</t>
  </si>
  <si>
    <t>Street Cleaning</t>
  </si>
  <si>
    <t>E07</t>
  </si>
  <si>
    <t>Waste Regulations, Monitoring and Enforcement</t>
  </si>
  <si>
    <t>E09</t>
  </si>
  <si>
    <t>Maintenance of Burial Grounds</t>
  </si>
  <si>
    <t>E10</t>
  </si>
  <si>
    <t>Safety of Structures and Places</t>
  </si>
  <si>
    <t>E11</t>
  </si>
  <si>
    <t>Operation of Fire Service</t>
  </si>
  <si>
    <t>E12</t>
  </si>
  <si>
    <t>Fire Prevention</t>
  </si>
  <si>
    <t>E13</t>
  </si>
  <si>
    <t>Water Quality, Air and Noise Pollution</t>
  </si>
  <si>
    <t>E15</t>
  </si>
  <si>
    <t>Climate Change and Flooding</t>
  </si>
  <si>
    <t>Listowel</t>
  </si>
  <si>
    <t>2025-2027</t>
  </si>
  <si>
    <t>Sneem</t>
  </si>
  <si>
    <t>2027-2029</t>
  </si>
  <si>
    <t>Ahascra</t>
  </si>
  <si>
    <t xml:space="preserve">Dingle </t>
  </si>
  <si>
    <t>Rockfield</t>
  </si>
  <si>
    <t>Kenmare</t>
  </si>
  <si>
    <t>Tralee</t>
  </si>
  <si>
    <t>Castleisland</t>
  </si>
  <si>
    <t>Kenmare Flood Relief Scheme - OPW</t>
  </si>
  <si>
    <t>2020-2029</t>
  </si>
  <si>
    <t>Tralee Flood Relief Scheme - OPW</t>
  </si>
  <si>
    <t>2020-2031</t>
  </si>
  <si>
    <t>F02</t>
  </si>
  <si>
    <t>Operation of Library and Archival Service</t>
  </si>
  <si>
    <t>F03</t>
  </si>
  <si>
    <t>Outdoor Leisure Areas Operations</t>
  </si>
  <si>
    <t>F05</t>
  </si>
  <si>
    <t>Operation of Arts Programme</t>
  </si>
  <si>
    <t>Caherciveen to Reenard Pt Fertha Greenway Ph1</t>
  </si>
  <si>
    <t xml:space="preserve"> Tourism Development</t>
  </si>
  <si>
    <t>2014 - 2028</t>
  </si>
  <si>
    <t>Listowel-Limerick County Bounds Greenways</t>
  </si>
  <si>
    <t>2019 -2025</t>
  </si>
  <si>
    <t>Tralee-Fenit Greenway</t>
  </si>
  <si>
    <t>Glenbeigh to Cveen Greenway Ph2+3  [SKG]</t>
  </si>
  <si>
    <t>Tralee to Listowel Greenway</t>
  </si>
  <si>
    <t>2023-2028</t>
  </si>
  <si>
    <t>South Kerry GW Connection to North Kerry GW</t>
  </si>
  <si>
    <t>Fenit Facility Centre for Water Based Activities (Platforms for Growth Failte Ireland)</t>
  </si>
  <si>
    <t>15% Own Resource funding</t>
  </si>
  <si>
    <t>Maherabeg Facility Centre for Water Based Activities (Platforms for Growth Failte Ireland)</t>
  </si>
  <si>
    <t>Ballybunion Facility Centre for Water Based Activities (Platforms for Growth Failte Ireland)</t>
  </si>
  <si>
    <t>Listowel Trailhead Facilities</t>
  </si>
  <si>
    <t>10% Own Resource funding</t>
  </si>
  <si>
    <t>G02</t>
  </si>
  <si>
    <t>Operation and Maintenance of Piers and Harbours</t>
  </si>
  <si>
    <t>G04</t>
  </si>
  <si>
    <t>Veterinary Service</t>
  </si>
  <si>
    <t>Ballyheigue Coastal Works</t>
  </si>
  <si>
    <t>Coastal Protection Works</t>
  </si>
  <si>
    <t>Fenit Dredging</t>
  </si>
  <si>
    <t>Dredging of Fenit Marina</t>
  </si>
  <si>
    <t xml:space="preserve">Reenard Pier Works </t>
  </si>
  <si>
    <t>Repair to pier</t>
  </si>
  <si>
    <t>H03</t>
  </si>
  <si>
    <t>Adminstration of Rates</t>
  </si>
  <si>
    <t>H09</t>
  </si>
  <si>
    <t>Local Representation &amp; Civic Leadership</t>
  </si>
  <si>
    <t>H10</t>
  </si>
  <si>
    <t>Motor Taxation</t>
  </si>
  <si>
    <t>H11</t>
  </si>
  <si>
    <t>Provision of Modular Office Building at Aras an Chonate, Rathass, Tralee - C800180X</t>
  </si>
  <si>
    <t>Provision of a Modular Office Building and associated works</t>
  </si>
  <si>
    <t>SAN Project</t>
  </si>
  <si>
    <t>Storage and Host in Tralee and Castleisland Data Centre</t>
  </si>
  <si>
    <t>Projects/Programmes Completed or discontinued in the reference year - Greater than €0.5m (Capital and Current)</t>
  </si>
  <si>
    <t xml:space="preserve">Capital Expenditure Amount in Reference Year (Non Grant) </t>
  </si>
  <si>
    <t xml:space="preserve">Capital Expenditure Amount in Reference Year (Grant) </t>
  </si>
  <si>
    <t>Project/Programme Completion Date</t>
  </si>
  <si>
    <t>Final Outturn Expenditure</t>
  </si>
  <si>
    <t>Baile an Gharrai, Lixnaw</t>
  </si>
  <si>
    <t>Phase 4 Gortamullin, Kenmare</t>
  </si>
  <si>
    <t>Banshagh, Killorglin</t>
  </si>
  <si>
    <t>2022 -2027</t>
  </si>
  <si>
    <t>Discontinued.</t>
  </si>
  <si>
    <t>Cuirt Gallain, Ardmoneel, Killorglin</t>
  </si>
  <si>
    <t>2016 -2022</t>
  </si>
  <si>
    <t>Part V Clonalour Oakpark (4 units)</t>
  </si>
  <si>
    <t>CALF Hunters Lodge, Ballyseedy, Tralee</t>
  </si>
  <si>
    <t>Discontinued</t>
  </si>
  <si>
    <t>CALF Barraduff, Killarney Phase 6C</t>
  </si>
  <si>
    <t>CALF Lawlors Hill, Ardfert, Tralee, Phases 1, 2, &amp; 3</t>
  </si>
  <si>
    <t>CALF Barraduff, Killarney , Phases 2,3,4 &amp; 5</t>
  </si>
  <si>
    <t>CAS Dromavalley, Ballyseedy</t>
  </si>
  <si>
    <t>R556 Ballinclogher to Rathscannell/Dale Rd.</t>
  </si>
  <si>
    <t>2017 - 2023</t>
  </si>
  <si>
    <t>N70 Creamery X to Kenneigh P1</t>
  </si>
  <si>
    <t>2023-2023</t>
  </si>
  <si>
    <t>N71 Carhoomeengar to Kenmare Square</t>
  </si>
  <si>
    <t>2018 - 2022</t>
  </si>
  <si>
    <t>Canal to Town Centre, Tralee</t>
  </si>
  <si>
    <t>Design and Construction of cycleway Canal to Town Centre</t>
  </si>
  <si>
    <t>Tralee Town - Junction upgrades</t>
  </si>
  <si>
    <t>Upgrade to junctions in Tralee Town Centre to provide for improved pedestrian and cycling access</t>
  </si>
  <si>
    <t>Island of Geese</t>
  </si>
  <si>
    <t>Opportunity Site Development</t>
  </si>
  <si>
    <t>2017 - 2022</t>
  </si>
  <si>
    <t>42% Own Resource</t>
  </si>
  <si>
    <t>Tralee Town Centre Pavements Phase 2 Russell Street and Bridge Street  (URDFKer_001)</t>
  </si>
  <si>
    <t>Public Realm Works</t>
  </si>
  <si>
    <t>2020 -2022</t>
  </si>
  <si>
    <t>6% Own Resource</t>
  </si>
  <si>
    <t>Roof replacement, Aras an Chontae</t>
  </si>
  <si>
    <t>Corporate Buildings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</si>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</sst>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€&quot;* #,##0_-;\-&quot;€&quot;* #,##0_-;_-&quot;€&quot;* &quot;-&quot;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&quot;€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4" borderId="4" xfId="0" applyFont="1" applyFill="1" applyBorder="1"/>
    <xf numFmtId="0" fontId="0" fillId="4" borderId="4" xfId="0" applyFill="1" applyBorder="1"/>
    <xf numFmtId="42" fontId="0" fillId="4" borderId="4" xfId="0" applyNumberFormat="1" applyFill="1" applyBorder="1"/>
    <xf numFmtId="164" fontId="1" fillId="0" borderId="4" xfId="1" applyNumberFormat="1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42" fontId="0" fillId="0" borderId="4" xfId="0" applyNumberFormat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/>
    <xf numFmtId="42" fontId="4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49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3" fontId="0" fillId="0" borderId="4" xfId="0" applyNumberFormat="1" applyBorder="1"/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42" fontId="5" fillId="0" borderId="4" xfId="0" applyNumberFormat="1" applyFont="1" applyBorder="1" applyAlignment="1">
      <alignment horizontal="right"/>
    </xf>
    <xf numFmtId="42" fontId="0" fillId="0" borderId="4" xfId="0" applyNumberFormat="1" applyBorder="1" applyAlignment="1">
      <alignment horizontal="center"/>
    </xf>
    <xf numFmtId="0" fontId="6" fillId="0" borderId="4" xfId="0" applyFont="1" applyBorder="1" applyAlignment="1">
      <alignment horizontal="justify" vertical="center"/>
    </xf>
    <xf numFmtId="42" fontId="0" fillId="0" borderId="4" xfId="0" applyNumberFormat="1" applyBorder="1" applyAlignment="1">
      <alignment wrapText="1"/>
    </xf>
    <xf numFmtId="3" fontId="0" fillId="0" borderId="4" xfId="0" applyNumberFormat="1" applyBorder="1" applyAlignment="1">
      <alignment horizontal="center"/>
    </xf>
    <xf numFmtId="0" fontId="3" fillId="5" borderId="4" xfId="0" applyFont="1" applyFill="1" applyBorder="1"/>
    <xf numFmtId="42" fontId="3" fillId="5" borderId="4" xfId="0" applyNumberFormat="1" applyFont="1" applyFill="1" applyBorder="1"/>
    <xf numFmtId="0" fontId="3" fillId="5" borderId="4" xfId="0" applyFont="1" applyFill="1" applyBorder="1" applyAlignment="1">
      <alignment horizontal="center"/>
    </xf>
    <xf numFmtId="0" fontId="8" fillId="3" borderId="4" xfId="0" applyFont="1" applyFill="1" applyBorder="1"/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top"/>
    </xf>
    <xf numFmtId="0" fontId="0" fillId="0" borderId="4" xfId="0" applyBorder="1" applyAlignment="1">
      <alignment horizontal="left" vertical="center"/>
    </xf>
    <xf numFmtId="3" fontId="4" fillId="0" borderId="4" xfId="0" applyNumberFormat="1" applyFont="1" applyBorder="1"/>
    <xf numFmtId="166" fontId="2" fillId="0" borderId="4" xfId="0" applyNumberFormat="1" applyFont="1" applyBorder="1"/>
    <xf numFmtId="0" fontId="0" fillId="0" borderId="4" xfId="0" applyBorder="1" applyAlignment="1">
      <alignment horizontal="left" vertical="top"/>
    </xf>
    <xf numFmtId="166" fontId="4" fillId="0" borderId="4" xfId="0" applyNumberFormat="1" applyFont="1" applyBorder="1" applyAlignment="1">
      <alignment wrapText="1"/>
    </xf>
    <xf numFmtId="0" fontId="0" fillId="0" borderId="4" xfId="0" applyBorder="1" applyAlignment="1">
      <alignment horizontal="left"/>
    </xf>
    <xf numFmtId="166" fontId="4" fillId="0" borderId="4" xfId="0" applyNumberFormat="1" applyFont="1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42" fontId="4" fillId="0" borderId="4" xfId="0" applyNumberFormat="1" applyFont="1" applyBorder="1" applyAlignment="1">
      <alignment vertical="top" wrapText="1"/>
    </xf>
    <xf numFmtId="42" fontId="0" fillId="0" borderId="4" xfId="0" applyNumberForma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166" fontId="2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2" fillId="0" borderId="4" xfId="0" applyFont="1" applyBorder="1"/>
    <xf numFmtId="43" fontId="0" fillId="0" borderId="4" xfId="1" applyFont="1" applyBorder="1"/>
    <xf numFmtId="0" fontId="0" fillId="6" borderId="4" xfId="0" applyFill="1" applyBorder="1"/>
    <xf numFmtId="42" fontId="0" fillId="6" borderId="4" xfId="0" applyNumberFormat="1" applyFill="1" applyBorder="1"/>
    <xf numFmtId="42" fontId="0" fillId="0" borderId="4" xfId="0" applyNumberFormat="1" applyBorder="1" applyAlignment="1">
      <alignment horizontal="right"/>
    </xf>
    <xf numFmtId="15" fontId="0" fillId="0" borderId="4" xfId="0" applyNumberFormat="1" applyBorder="1"/>
    <xf numFmtId="0" fontId="3" fillId="7" borderId="4" xfId="0" applyFont="1" applyFill="1" applyBorder="1" applyAlignment="1">
      <alignment wrapText="1"/>
    </xf>
    <xf numFmtId="42" fontId="3" fillId="7" borderId="4" xfId="0" applyNumberFormat="1" applyFont="1" applyFill="1" applyBorder="1"/>
    <xf numFmtId="0" fontId="3" fillId="7" borderId="4" xfId="0" applyFont="1" applyFill="1" applyBorder="1" applyAlignment="1">
      <alignment horizontal="center"/>
    </xf>
    <xf numFmtId="43" fontId="0" fillId="0" borderId="4" xfId="1" applyFont="1" applyFill="1" applyBorder="1"/>
    <xf numFmtId="42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42" fontId="5" fillId="0" borderId="4" xfId="0" applyNumberFormat="1" applyFont="1" applyBorder="1"/>
    <xf numFmtId="0" fontId="0" fillId="0" borderId="4" xfId="0" applyBorder="1" applyAlignment="1">
      <alignment horizontal="left" wrapText="1"/>
    </xf>
    <xf numFmtId="165" fontId="0" fillId="0" borderId="4" xfId="0" applyNumberFormat="1" applyBorder="1"/>
    <xf numFmtId="0" fontId="7" fillId="0" borderId="4" xfId="0" applyFont="1" applyBorder="1" applyAlignment="1">
      <alignment horizontal="left" vertical="center" wrapText="1"/>
    </xf>
    <xf numFmtId="0" fontId="0" fillId="3" borderId="4" xfId="0" applyFill="1" applyBorder="1"/>
    <xf numFmtId="0" fontId="0" fillId="6" borderId="4" xfId="0" applyFill="1" applyBorder="1" applyAlignment="1">
      <alignment wrapText="1"/>
    </xf>
    <xf numFmtId="164" fontId="0" fillId="0" borderId="4" xfId="1" applyNumberFormat="1" applyFont="1" applyFill="1" applyBorder="1"/>
    <xf numFmtId="0" fontId="5" fillId="0" borderId="4" xfId="0" applyFont="1" applyBorder="1"/>
    <xf numFmtId="0" fontId="3" fillId="7" borderId="4" xfId="0" applyFont="1" applyFill="1" applyBorder="1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166" fontId="4" fillId="0" borderId="4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8" borderId="4" xfId="0" applyFill="1" applyBorder="1"/>
    <xf numFmtId="42" fontId="0" fillId="8" borderId="4" xfId="0" applyNumberFormat="1" applyFill="1" applyBorder="1"/>
    <xf numFmtId="0" fontId="0" fillId="8" borderId="4" xfId="0" applyFill="1" applyBorder="1" applyAlignment="1">
      <alignment wrapText="1"/>
    </xf>
    <xf numFmtId="0" fontId="0" fillId="7" borderId="4" xfId="0" applyFill="1" applyBorder="1"/>
    <xf numFmtId="0" fontId="0" fillId="7" borderId="4" xfId="0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0" fillId="0" borderId="4" xfId="0" applyFill="1" applyBorder="1"/>
    <xf numFmtId="42" fontId="0" fillId="0" borderId="4" xfId="0" applyNumberFormat="1" applyFill="1" applyBorder="1"/>
    <xf numFmtId="42" fontId="4" fillId="0" borderId="4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9515-3571-4BA8-A051-8C84FE1B9FD8}">
  <dimension ref="A1:H108"/>
  <sheetViews>
    <sheetView topLeftCell="A73" workbookViewId="0">
      <selection activeCell="J99" sqref="J99"/>
    </sheetView>
  </sheetViews>
  <sheetFormatPr defaultRowHeight="15" x14ac:dyDescent="0.25"/>
  <cols>
    <col min="1" max="1" width="60.140625" bestFit="1" customWidth="1"/>
    <col min="2" max="2" width="28" customWidth="1"/>
    <col min="3" max="3" width="22.140625" customWidth="1"/>
    <col min="4" max="4" width="17.5703125" customWidth="1"/>
    <col min="5" max="5" width="18.5703125" customWidth="1"/>
    <col min="6" max="6" width="22.140625" style="76" customWidth="1"/>
    <col min="7" max="7" width="22.5703125" customWidth="1"/>
    <col min="8" max="8" width="25.5703125" customWidth="1"/>
  </cols>
  <sheetData>
    <row r="1" spans="1:8" x14ac:dyDescent="0.25">
      <c r="A1" s="90" t="s">
        <v>0</v>
      </c>
      <c r="B1" s="91"/>
      <c r="C1" s="91"/>
      <c r="D1" s="91"/>
      <c r="E1" s="91"/>
      <c r="F1" s="91"/>
      <c r="G1" s="91"/>
      <c r="H1" s="92"/>
    </row>
    <row r="2" spans="1:8" ht="75" x14ac:dyDescent="0.2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0" t="s">
        <v>6</v>
      </c>
      <c r="G2" s="2" t="s">
        <v>7</v>
      </c>
      <c r="H2" s="2" t="s">
        <v>8</v>
      </c>
    </row>
    <row r="3" spans="1:8" x14ac:dyDescent="0.25">
      <c r="A3" s="3"/>
      <c r="B3" s="3"/>
      <c r="C3" s="4"/>
      <c r="D3" s="4"/>
      <c r="E3" s="4"/>
      <c r="F3" s="22"/>
      <c r="G3" s="4"/>
      <c r="H3" s="4"/>
    </row>
    <row r="4" spans="1:8" x14ac:dyDescent="0.25">
      <c r="A4" s="5" t="s">
        <v>9</v>
      </c>
      <c r="B4" s="6"/>
      <c r="C4" s="7">
        <v>0</v>
      </c>
      <c r="D4" s="7">
        <v>0</v>
      </c>
      <c r="E4" s="7">
        <v>0</v>
      </c>
      <c r="F4" s="12"/>
      <c r="G4" s="7"/>
      <c r="H4" s="6"/>
    </row>
    <row r="5" spans="1:8" x14ac:dyDescent="0.25">
      <c r="A5" s="10" t="s">
        <v>10</v>
      </c>
      <c r="B5" s="3"/>
      <c r="C5" s="8">
        <v>753096.16000000015</v>
      </c>
      <c r="D5" s="4"/>
      <c r="E5" s="4"/>
      <c r="F5" s="9">
        <v>2024</v>
      </c>
      <c r="G5" s="4"/>
      <c r="H5" s="4"/>
    </row>
    <row r="6" spans="1:8" x14ac:dyDescent="0.25">
      <c r="A6" s="10" t="s">
        <v>11</v>
      </c>
      <c r="B6" s="3"/>
      <c r="C6" s="69">
        <v>2197640.6099999994</v>
      </c>
      <c r="D6" s="4"/>
      <c r="E6" s="4"/>
      <c r="F6" s="9">
        <v>2024</v>
      </c>
      <c r="G6" s="4"/>
      <c r="H6" s="4"/>
    </row>
    <row r="7" spans="1:8" x14ac:dyDescent="0.25">
      <c r="A7" s="10" t="s">
        <v>12</v>
      </c>
      <c r="B7" s="3"/>
      <c r="C7" s="69">
        <v>1523900.3399999999</v>
      </c>
      <c r="D7" s="4"/>
      <c r="E7" s="4"/>
      <c r="F7" s="9"/>
      <c r="G7" s="4"/>
      <c r="H7" s="4"/>
    </row>
    <row r="8" spans="1:8" x14ac:dyDescent="0.25">
      <c r="A8" s="10" t="s">
        <v>13</v>
      </c>
      <c r="B8" s="10" t="s">
        <v>14</v>
      </c>
      <c r="C8" s="11"/>
      <c r="D8" s="11"/>
      <c r="E8" s="11"/>
      <c r="F8" s="13" t="s">
        <v>15</v>
      </c>
      <c r="G8" s="11">
        <v>750000</v>
      </c>
      <c r="H8" s="10"/>
    </row>
    <row r="9" spans="1:8" x14ac:dyDescent="0.25">
      <c r="A9" s="10" t="s">
        <v>16</v>
      </c>
      <c r="B9" s="10" t="s">
        <v>14</v>
      </c>
      <c r="C9" s="11"/>
      <c r="D9" s="11"/>
      <c r="E9" s="11"/>
      <c r="F9" s="13" t="s">
        <v>17</v>
      </c>
      <c r="G9" s="11">
        <v>1743078</v>
      </c>
      <c r="H9" s="10"/>
    </row>
    <row r="10" spans="1:8" x14ac:dyDescent="0.25">
      <c r="A10" s="10" t="s">
        <v>18</v>
      </c>
      <c r="B10" s="10" t="s">
        <v>14</v>
      </c>
      <c r="C10" s="11"/>
      <c r="D10" s="11"/>
      <c r="E10" s="11"/>
      <c r="F10" s="13" t="s">
        <v>19</v>
      </c>
      <c r="G10" s="11">
        <v>10000000</v>
      </c>
      <c r="H10" s="10"/>
    </row>
    <row r="11" spans="1:8" x14ac:dyDescent="0.25">
      <c r="A11" s="10" t="s">
        <v>20</v>
      </c>
      <c r="B11" s="10" t="s">
        <v>14</v>
      </c>
      <c r="C11" s="11"/>
      <c r="D11" s="11"/>
      <c r="E11" s="11"/>
      <c r="F11" s="13" t="s">
        <v>21</v>
      </c>
      <c r="G11" s="11">
        <v>20461057</v>
      </c>
      <c r="H11" s="10"/>
    </row>
    <row r="12" spans="1:8" x14ac:dyDescent="0.25">
      <c r="A12" s="10" t="s">
        <v>22</v>
      </c>
      <c r="B12" s="10" t="s">
        <v>14</v>
      </c>
      <c r="C12" s="11"/>
      <c r="D12" s="11"/>
      <c r="E12" s="11"/>
      <c r="F12" s="13" t="s">
        <v>23</v>
      </c>
      <c r="G12" s="11">
        <v>1468600</v>
      </c>
      <c r="H12" s="10"/>
    </row>
    <row r="13" spans="1:8" x14ac:dyDescent="0.25">
      <c r="A13" s="10" t="s">
        <v>24</v>
      </c>
      <c r="B13" s="10" t="s">
        <v>14</v>
      </c>
      <c r="C13" s="11"/>
      <c r="D13" s="11"/>
      <c r="E13" s="11"/>
      <c r="F13" s="13" t="s">
        <v>25</v>
      </c>
      <c r="G13" s="11">
        <v>2550000</v>
      </c>
      <c r="H13" s="10"/>
    </row>
    <row r="14" spans="1:8" x14ac:dyDescent="0.25">
      <c r="A14" s="10" t="s">
        <v>26</v>
      </c>
      <c r="B14" s="10" t="s">
        <v>27</v>
      </c>
      <c r="C14" s="11"/>
      <c r="D14" s="11"/>
      <c r="E14" s="11"/>
      <c r="F14" s="13" t="s">
        <v>28</v>
      </c>
      <c r="G14" s="11">
        <v>9118720</v>
      </c>
      <c r="H14" s="10"/>
    </row>
    <row r="15" spans="1:8" x14ac:dyDescent="0.25">
      <c r="A15" s="10" t="s">
        <v>29</v>
      </c>
      <c r="B15" s="10" t="s">
        <v>27</v>
      </c>
      <c r="C15" s="11"/>
      <c r="D15" s="11"/>
      <c r="E15" s="11"/>
      <c r="F15" s="13" t="s">
        <v>28</v>
      </c>
      <c r="G15" s="11">
        <v>2216893</v>
      </c>
      <c r="H15" s="10"/>
    </row>
    <row r="16" spans="1:8" x14ac:dyDescent="0.25">
      <c r="A16" s="10" t="s">
        <v>30</v>
      </c>
      <c r="B16" s="10" t="s">
        <v>27</v>
      </c>
      <c r="C16" s="11"/>
      <c r="D16" s="11"/>
      <c r="E16" s="11"/>
      <c r="F16" s="13" t="s">
        <v>31</v>
      </c>
      <c r="G16" s="11">
        <v>830592</v>
      </c>
      <c r="H16" s="10"/>
    </row>
    <row r="17" spans="1:8" x14ac:dyDescent="0.25">
      <c r="A17" s="10" t="s">
        <v>32</v>
      </c>
      <c r="B17" s="10" t="s">
        <v>27</v>
      </c>
      <c r="C17" s="11"/>
      <c r="D17" s="11"/>
      <c r="E17" s="11"/>
      <c r="F17" s="13" t="s">
        <v>31</v>
      </c>
      <c r="G17" s="11">
        <v>803210</v>
      </c>
      <c r="H17" s="10"/>
    </row>
    <row r="18" spans="1:8" x14ac:dyDescent="0.25">
      <c r="A18" s="10" t="s">
        <v>33</v>
      </c>
      <c r="B18" s="10" t="s">
        <v>27</v>
      </c>
      <c r="C18" s="11"/>
      <c r="D18" s="11"/>
      <c r="E18" s="11"/>
      <c r="F18" s="13" t="s">
        <v>34</v>
      </c>
      <c r="G18" s="11">
        <v>5262460</v>
      </c>
      <c r="H18" s="10"/>
    </row>
    <row r="19" spans="1:8" x14ac:dyDescent="0.25">
      <c r="A19" s="10" t="s">
        <v>35</v>
      </c>
      <c r="B19" s="10" t="s">
        <v>27</v>
      </c>
      <c r="C19" s="11"/>
      <c r="D19" s="11"/>
      <c r="E19" s="11"/>
      <c r="F19" s="13" t="s">
        <v>36</v>
      </c>
      <c r="G19" s="11">
        <v>2652015</v>
      </c>
      <c r="H19" s="10"/>
    </row>
    <row r="20" spans="1:8" x14ac:dyDescent="0.25">
      <c r="A20" s="10" t="s">
        <v>37</v>
      </c>
      <c r="B20" s="10" t="s">
        <v>38</v>
      </c>
      <c r="C20" s="11"/>
      <c r="D20" s="11"/>
      <c r="E20" s="11"/>
      <c r="F20" s="13" t="s">
        <v>25</v>
      </c>
      <c r="G20" s="11">
        <v>2000000</v>
      </c>
      <c r="H20" s="10"/>
    </row>
    <row r="21" spans="1:8" x14ac:dyDescent="0.25">
      <c r="A21" s="10" t="s">
        <v>39</v>
      </c>
      <c r="B21" s="10"/>
      <c r="C21" s="11"/>
      <c r="D21" s="11"/>
      <c r="E21" s="11"/>
      <c r="F21" s="13" t="s">
        <v>40</v>
      </c>
      <c r="G21" s="11">
        <f>30970000-750000-1743000-673000-3230000-702000-592000</f>
        <v>23280000</v>
      </c>
      <c r="H21" s="10"/>
    </row>
    <row r="22" spans="1:8" x14ac:dyDescent="0.25">
      <c r="A22" s="10" t="s">
        <v>41</v>
      </c>
      <c r="B22" s="10"/>
      <c r="C22" s="11"/>
      <c r="D22" s="11"/>
      <c r="E22" s="11"/>
      <c r="F22" s="13" t="s">
        <v>40</v>
      </c>
      <c r="G22" s="11">
        <v>2400000</v>
      </c>
      <c r="H22" s="10"/>
    </row>
    <row r="23" spans="1:8" x14ac:dyDescent="0.25">
      <c r="A23" s="10" t="s">
        <v>42</v>
      </c>
      <c r="B23" s="10"/>
      <c r="C23" s="11"/>
      <c r="D23" s="11"/>
      <c r="E23" s="11"/>
      <c r="F23" s="13" t="s">
        <v>40</v>
      </c>
      <c r="G23" s="11">
        <v>3000000</v>
      </c>
      <c r="H23" s="10"/>
    </row>
    <row r="24" spans="1:8" x14ac:dyDescent="0.25">
      <c r="A24" s="3"/>
      <c r="B24" s="3"/>
      <c r="C24" s="4"/>
      <c r="D24" s="4"/>
      <c r="E24" s="4"/>
      <c r="F24" s="9"/>
      <c r="G24" s="4"/>
      <c r="H24" s="4"/>
    </row>
    <row r="25" spans="1:8" x14ac:dyDescent="0.25">
      <c r="A25" s="5" t="s">
        <v>43</v>
      </c>
      <c r="B25" s="6"/>
      <c r="C25" s="7"/>
      <c r="D25" s="7"/>
      <c r="E25" s="7"/>
      <c r="F25" s="12"/>
      <c r="G25" s="7"/>
      <c r="H25" s="6"/>
    </row>
    <row r="26" spans="1:8" x14ac:dyDescent="0.25">
      <c r="A26" s="10" t="s">
        <v>44</v>
      </c>
      <c r="B26" s="10"/>
      <c r="C26" s="69">
        <v>666457.17999999993</v>
      </c>
      <c r="D26" s="11"/>
      <c r="E26" s="11"/>
      <c r="F26" s="13">
        <v>2024</v>
      </c>
      <c r="G26" s="11"/>
      <c r="H26" s="10"/>
    </row>
    <row r="27" spans="1:8" x14ac:dyDescent="0.25">
      <c r="A27" s="10" t="s">
        <v>45</v>
      </c>
      <c r="B27" s="10"/>
      <c r="C27" s="69">
        <v>839469.76999999955</v>
      </c>
      <c r="D27" s="11"/>
      <c r="E27" s="11"/>
      <c r="F27" s="13">
        <v>2024</v>
      </c>
      <c r="G27" s="11"/>
      <c r="H27" s="10"/>
    </row>
    <row r="28" spans="1:8" x14ac:dyDescent="0.25">
      <c r="A28" s="10" t="s">
        <v>46</v>
      </c>
      <c r="B28" s="10" t="s">
        <v>47</v>
      </c>
      <c r="C28" s="11"/>
      <c r="D28" s="11"/>
      <c r="E28" s="11"/>
      <c r="F28" s="13" t="s">
        <v>48</v>
      </c>
      <c r="G28" s="11">
        <v>2420000</v>
      </c>
      <c r="H28" s="4"/>
    </row>
    <row r="29" spans="1:8" x14ac:dyDescent="0.25">
      <c r="A29" s="10" t="s">
        <v>49</v>
      </c>
      <c r="B29" s="10" t="s">
        <v>47</v>
      </c>
      <c r="C29" s="11"/>
      <c r="D29" s="11"/>
      <c r="E29" s="11"/>
      <c r="F29" s="13" t="s">
        <v>40</v>
      </c>
      <c r="G29" s="11">
        <v>1250000</v>
      </c>
      <c r="H29" s="4"/>
    </row>
    <row r="30" spans="1:8" x14ac:dyDescent="0.25">
      <c r="A30" s="10" t="s">
        <v>50</v>
      </c>
      <c r="B30" s="10" t="s">
        <v>47</v>
      </c>
      <c r="C30" s="11"/>
      <c r="D30" s="11"/>
      <c r="E30" s="11"/>
      <c r="F30" s="13" t="s">
        <v>51</v>
      </c>
      <c r="G30" s="11">
        <v>500000</v>
      </c>
      <c r="H30" s="4"/>
    </row>
    <row r="31" spans="1:8" x14ac:dyDescent="0.25">
      <c r="A31" s="10" t="s">
        <v>52</v>
      </c>
      <c r="B31" s="10" t="s">
        <v>47</v>
      </c>
      <c r="C31" s="11"/>
      <c r="D31" s="11"/>
      <c r="E31" s="11"/>
      <c r="F31" s="13" t="s">
        <v>53</v>
      </c>
      <c r="G31" s="11">
        <v>1500000</v>
      </c>
      <c r="H31" s="4"/>
    </row>
    <row r="32" spans="1:8" x14ac:dyDescent="0.25">
      <c r="A32" s="10" t="s">
        <v>54</v>
      </c>
      <c r="B32" s="10" t="s">
        <v>47</v>
      </c>
      <c r="C32" s="11"/>
      <c r="D32" s="11"/>
      <c r="E32" s="11"/>
      <c r="F32" s="13" t="s">
        <v>53</v>
      </c>
      <c r="G32" s="11">
        <v>3000000</v>
      </c>
      <c r="H32" s="4"/>
    </row>
    <row r="33" spans="1:8" x14ac:dyDescent="0.25">
      <c r="A33" s="10" t="s">
        <v>55</v>
      </c>
      <c r="B33" s="10" t="s">
        <v>56</v>
      </c>
      <c r="C33" s="11"/>
      <c r="D33" s="11"/>
      <c r="E33" s="11"/>
      <c r="F33" s="13" t="s">
        <v>25</v>
      </c>
      <c r="G33" s="11">
        <v>3100000</v>
      </c>
      <c r="H33" s="4"/>
    </row>
    <row r="34" spans="1:8" x14ac:dyDescent="0.25">
      <c r="A34" s="10" t="s">
        <v>57</v>
      </c>
      <c r="B34" s="10" t="s">
        <v>47</v>
      </c>
      <c r="C34" s="11"/>
      <c r="D34" s="11"/>
      <c r="E34" s="11"/>
      <c r="F34" s="13" t="s">
        <v>17</v>
      </c>
      <c r="G34" s="11">
        <v>4500000</v>
      </c>
      <c r="H34" s="4"/>
    </row>
    <row r="35" spans="1:8" x14ac:dyDescent="0.25">
      <c r="A35" s="10" t="s">
        <v>58</v>
      </c>
      <c r="B35" s="10" t="s">
        <v>47</v>
      </c>
      <c r="C35" s="11"/>
      <c r="D35" s="11"/>
      <c r="E35" s="11"/>
      <c r="F35" s="13" t="s">
        <v>25</v>
      </c>
      <c r="G35" s="11">
        <v>4000000</v>
      </c>
      <c r="H35" s="4"/>
    </row>
    <row r="36" spans="1:8" x14ac:dyDescent="0.25">
      <c r="A36" s="10" t="s">
        <v>59</v>
      </c>
      <c r="B36" s="10" t="s">
        <v>47</v>
      </c>
      <c r="C36" s="11"/>
      <c r="D36" s="11"/>
      <c r="E36" s="11"/>
      <c r="F36" s="13" t="s">
        <v>60</v>
      </c>
      <c r="G36" s="11">
        <v>15000000</v>
      </c>
      <c r="H36" s="4"/>
    </row>
    <row r="37" spans="1:8" x14ac:dyDescent="0.25">
      <c r="A37" s="10" t="s">
        <v>61</v>
      </c>
      <c r="B37" s="10" t="s">
        <v>47</v>
      </c>
      <c r="C37" s="11"/>
      <c r="D37" s="11"/>
      <c r="E37" s="11"/>
      <c r="F37" s="13" t="s">
        <v>62</v>
      </c>
      <c r="G37" s="11">
        <v>520000</v>
      </c>
      <c r="H37" s="4"/>
    </row>
    <row r="38" spans="1:8" x14ac:dyDescent="0.25">
      <c r="A38" s="10" t="s">
        <v>63</v>
      </c>
      <c r="B38" s="10" t="s">
        <v>64</v>
      </c>
      <c r="C38" s="11"/>
      <c r="D38" s="11"/>
      <c r="E38" s="11"/>
      <c r="F38" s="13" t="s">
        <v>65</v>
      </c>
      <c r="G38" s="11">
        <v>50000000</v>
      </c>
      <c r="H38" s="4"/>
    </row>
    <row r="39" spans="1:8" x14ac:dyDescent="0.25">
      <c r="A39" s="10" t="s">
        <v>66</v>
      </c>
      <c r="B39" s="10" t="s">
        <v>47</v>
      </c>
      <c r="C39" s="11"/>
      <c r="D39" s="11"/>
      <c r="E39" s="11"/>
      <c r="F39" s="13" t="s">
        <v>67</v>
      </c>
      <c r="G39" s="11">
        <v>2500000</v>
      </c>
      <c r="H39" s="4"/>
    </row>
    <row r="40" spans="1:8" x14ac:dyDescent="0.25">
      <c r="A40" s="10" t="s">
        <v>68</v>
      </c>
      <c r="B40" s="10" t="s">
        <v>47</v>
      </c>
      <c r="C40" s="11"/>
      <c r="D40" s="11"/>
      <c r="E40" s="11"/>
      <c r="F40" s="13" t="s">
        <v>69</v>
      </c>
      <c r="G40" s="11">
        <v>2500000</v>
      </c>
      <c r="H40" s="4"/>
    </row>
    <row r="41" spans="1:8" x14ac:dyDescent="0.25">
      <c r="A41" s="10" t="s">
        <v>70</v>
      </c>
      <c r="B41" s="10" t="s">
        <v>47</v>
      </c>
      <c r="C41" s="11"/>
      <c r="D41" s="11"/>
      <c r="E41" s="11"/>
      <c r="F41" s="13" t="s">
        <v>71</v>
      </c>
      <c r="G41" s="11">
        <v>20000000</v>
      </c>
      <c r="H41" s="4"/>
    </row>
    <row r="42" spans="1:8" x14ac:dyDescent="0.25">
      <c r="A42" s="10" t="s">
        <v>72</v>
      </c>
      <c r="B42" s="10" t="s">
        <v>73</v>
      </c>
      <c r="C42" s="11"/>
      <c r="D42" s="11"/>
      <c r="E42" s="11"/>
      <c r="F42" s="13" t="s">
        <v>74</v>
      </c>
      <c r="G42" s="11">
        <v>2000000</v>
      </c>
      <c r="H42" s="4"/>
    </row>
    <row r="43" spans="1:8" x14ac:dyDescent="0.25">
      <c r="A43" s="10" t="s">
        <v>75</v>
      </c>
      <c r="B43" s="10" t="s">
        <v>76</v>
      </c>
      <c r="C43" s="11"/>
      <c r="D43" s="11"/>
      <c r="E43" s="11"/>
      <c r="F43" s="13" t="s">
        <v>77</v>
      </c>
      <c r="G43" s="11">
        <v>2500000</v>
      </c>
      <c r="H43" s="4"/>
    </row>
    <row r="44" spans="1:8" x14ac:dyDescent="0.25">
      <c r="A44" s="14" t="s">
        <v>78</v>
      </c>
      <c r="B44" s="14" t="s">
        <v>76</v>
      </c>
      <c r="C44" s="15"/>
      <c r="D44" s="15"/>
      <c r="E44" s="15"/>
      <c r="F44" s="16" t="s">
        <v>31</v>
      </c>
      <c r="G44" s="15">
        <v>1500000</v>
      </c>
      <c r="H44" s="14"/>
    </row>
    <row r="45" spans="1:8" x14ac:dyDescent="0.25">
      <c r="A45" s="10" t="s">
        <v>79</v>
      </c>
      <c r="B45" s="10" t="s">
        <v>76</v>
      </c>
      <c r="C45" s="11"/>
      <c r="D45" s="11"/>
      <c r="E45" s="11"/>
      <c r="F45" s="13" t="s">
        <v>31</v>
      </c>
      <c r="G45" s="11">
        <v>500000</v>
      </c>
      <c r="H45" s="10"/>
    </row>
    <row r="46" spans="1:8" x14ac:dyDescent="0.25">
      <c r="A46" s="10" t="s">
        <v>80</v>
      </c>
      <c r="B46" s="10" t="s">
        <v>76</v>
      </c>
      <c r="C46" s="11"/>
      <c r="D46" s="11"/>
      <c r="E46" s="11"/>
      <c r="F46" s="13" t="s">
        <v>81</v>
      </c>
      <c r="G46" s="11">
        <v>2000000</v>
      </c>
      <c r="H46" s="10"/>
    </row>
    <row r="47" spans="1:8" x14ac:dyDescent="0.25">
      <c r="A47" s="10" t="s">
        <v>82</v>
      </c>
      <c r="B47" s="10" t="s">
        <v>83</v>
      </c>
      <c r="C47" s="11"/>
      <c r="D47" s="11"/>
      <c r="E47" s="11"/>
      <c r="F47" s="13" t="s">
        <v>81</v>
      </c>
      <c r="G47" s="11">
        <v>3000000</v>
      </c>
      <c r="H47" s="10"/>
    </row>
    <row r="48" spans="1:8" x14ac:dyDescent="0.25">
      <c r="A48" s="10" t="s">
        <v>84</v>
      </c>
      <c r="B48" s="10" t="s">
        <v>85</v>
      </c>
      <c r="C48" s="11"/>
      <c r="D48" s="11"/>
      <c r="E48" s="11"/>
      <c r="F48" s="13" t="s">
        <v>62</v>
      </c>
      <c r="G48" s="11">
        <v>2000000</v>
      </c>
      <c r="H48" s="10"/>
    </row>
    <row r="49" spans="1:8" x14ac:dyDescent="0.25">
      <c r="A49" s="10" t="s">
        <v>86</v>
      </c>
      <c r="B49" s="10" t="s">
        <v>76</v>
      </c>
      <c r="C49" s="11"/>
      <c r="D49" s="11"/>
      <c r="E49" s="11"/>
      <c r="F49" s="13" t="s">
        <v>87</v>
      </c>
      <c r="G49" s="11">
        <v>1955000</v>
      </c>
      <c r="H49" s="10"/>
    </row>
    <row r="50" spans="1:8" x14ac:dyDescent="0.25">
      <c r="A50" s="10" t="s">
        <v>88</v>
      </c>
      <c r="B50" s="10" t="s">
        <v>76</v>
      </c>
      <c r="C50" s="11"/>
      <c r="D50" s="11"/>
      <c r="E50" s="11"/>
      <c r="F50" s="13" t="s">
        <v>87</v>
      </c>
      <c r="G50" s="11">
        <v>1920000</v>
      </c>
      <c r="H50" s="10"/>
    </row>
    <row r="51" spans="1:8" x14ac:dyDescent="0.25">
      <c r="A51" s="10" t="s">
        <v>89</v>
      </c>
      <c r="B51" s="10" t="s">
        <v>76</v>
      </c>
      <c r="C51" s="11"/>
      <c r="D51" s="11"/>
      <c r="E51" s="11"/>
      <c r="F51" s="13" t="s">
        <v>90</v>
      </c>
      <c r="G51" s="11">
        <v>1640442.09</v>
      </c>
      <c r="H51" s="10"/>
    </row>
    <row r="52" spans="1:8" x14ac:dyDescent="0.25">
      <c r="A52" s="10" t="s">
        <v>91</v>
      </c>
      <c r="B52" s="10" t="s">
        <v>76</v>
      </c>
      <c r="C52" s="11"/>
      <c r="D52" s="11"/>
      <c r="E52" s="11"/>
      <c r="F52" s="13" t="s">
        <v>92</v>
      </c>
      <c r="G52" s="11">
        <v>842828.18</v>
      </c>
      <c r="H52" s="10"/>
    </row>
    <row r="53" spans="1:8" x14ac:dyDescent="0.25">
      <c r="A53" s="10" t="s">
        <v>93</v>
      </c>
      <c r="B53" s="10" t="s">
        <v>76</v>
      </c>
      <c r="C53" s="11"/>
      <c r="D53" s="11"/>
      <c r="E53" s="11"/>
      <c r="F53" s="13" t="s">
        <v>90</v>
      </c>
      <c r="G53" s="11">
        <v>1880006</v>
      </c>
      <c r="H53" s="10"/>
    </row>
    <row r="54" spans="1:8" x14ac:dyDescent="0.25">
      <c r="A54" s="10" t="s">
        <v>94</v>
      </c>
      <c r="B54" s="10" t="s">
        <v>76</v>
      </c>
      <c r="C54" s="11"/>
      <c r="D54" s="11"/>
      <c r="E54" s="11"/>
      <c r="F54" s="13">
        <v>2024</v>
      </c>
      <c r="G54" s="11">
        <v>526504.6</v>
      </c>
      <c r="H54" s="10"/>
    </row>
    <row r="55" spans="1:8" x14ac:dyDescent="0.25">
      <c r="A55" s="10"/>
      <c r="B55" s="10"/>
      <c r="C55" s="11"/>
      <c r="D55" s="11"/>
      <c r="E55" s="11"/>
      <c r="F55" s="13"/>
      <c r="G55" s="11"/>
      <c r="H55" s="4"/>
    </row>
    <row r="56" spans="1:8" x14ac:dyDescent="0.25">
      <c r="A56" s="5" t="s">
        <v>95</v>
      </c>
      <c r="B56" s="6"/>
      <c r="C56" s="7"/>
      <c r="D56" s="7"/>
      <c r="E56" s="7"/>
      <c r="F56" s="12"/>
      <c r="G56" s="7"/>
      <c r="H56" s="6"/>
    </row>
    <row r="57" spans="1:8" x14ac:dyDescent="0.25">
      <c r="A57" s="17" t="s">
        <v>96</v>
      </c>
      <c r="B57" s="18" t="s">
        <v>97</v>
      </c>
      <c r="C57" s="11"/>
      <c r="D57" s="11"/>
      <c r="E57" s="11"/>
      <c r="F57" s="13" t="s">
        <v>98</v>
      </c>
      <c r="G57" s="11">
        <v>1800000</v>
      </c>
      <c r="H57" s="19"/>
    </row>
    <row r="58" spans="1:8" x14ac:dyDescent="0.25">
      <c r="A58" s="17" t="s">
        <v>99</v>
      </c>
      <c r="B58" s="18" t="s">
        <v>97</v>
      </c>
      <c r="C58" s="11"/>
      <c r="D58" s="11"/>
      <c r="E58" s="11"/>
      <c r="F58" s="13" t="s">
        <v>98</v>
      </c>
      <c r="G58" s="11">
        <v>2500000</v>
      </c>
      <c r="H58" s="19"/>
    </row>
    <row r="59" spans="1:8" x14ac:dyDescent="0.25">
      <c r="A59" s="17" t="s">
        <v>100</v>
      </c>
      <c r="B59" s="18" t="s">
        <v>97</v>
      </c>
      <c r="C59" s="11"/>
      <c r="D59" s="11"/>
      <c r="E59" s="11"/>
      <c r="F59" s="13" t="s">
        <v>98</v>
      </c>
      <c r="G59" s="11">
        <v>850000</v>
      </c>
      <c r="H59" s="19"/>
    </row>
    <row r="60" spans="1:8" x14ac:dyDescent="0.25">
      <c r="A60" s="17" t="s">
        <v>101</v>
      </c>
      <c r="B60" s="18" t="s">
        <v>97</v>
      </c>
      <c r="C60" s="11"/>
      <c r="D60" s="11"/>
      <c r="E60" s="11"/>
      <c r="F60" s="13" t="s">
        <v>98</v>
      </c>
      <c r="G60" s="11">
        <v>650000</v>
      </c>
      <c r="H60" s="19"/>
    </row>
    <row r="61" spans="1:8" x14ac:dyDescent="0.25">
      <c r="A61" s="17" t="s">
        <v>102</v>
      </c>
      <c r="B61" s="18" t="s">
        <v>97</v>
      </c>
      <c r="C61" s="11"/>
      <c r="D61" s="11"/>
      <c r="E61" s="11"/>
      <c r="F61" s="13" t="s">
        <v>103</v>
      </c>
      <c r="G61" s="11">
        <v>1100000</v>
      </c>
      <c r="H61" s="19"/>
    </row>
    <row r="62" spans="1:8" x14ac:dyDescent="0.25">
      <c r="A62" s="17"/>
      <c r="B62" s="18"/>
      <c r="C62" s="11"/>
      <c r="D62" s="11"/>
      <c r="E62" s="11"/>
      <c r="F62" s="13"/>
      <c r="G62" s="11"/>
      <c r="H62" s="19"/>
    </row>
    <row r="63" spans="1:8" x14ac:dyDescent="0.25">
      <c r="A63" s="1" t="s">
        <v>104</v>
      </c>
      <c r="B63" s="1"/>
      <c r="C63" s="2"/>
      <c r="D63" s="2"/>
      <c r="E63" s="2"/>
      <c r="F63" s="20"/>
      <c r="G63" s="2"/>
      <c r="H63" s="2"/>
    </row>
    <row r="64" spans="1:8" x14ac:dyDescent="0.25">
      <c r="A64" s="10" t="s">
        <v>105</v>
      </c>
      <c r="B64" s="3"/>
      <c r="C64" s="69">
        <v>524508.43999999994</v>
      </c>
      <c r="D64" s="4"/>
      <c r="E64" s="4"/>
      <c r="F64" s="9">
        <v>2024</v>
      </c>
      <c r="G64" s="4"/>
      <c r="H64" s="4"/>
    </row>
    <row r="65" spans="1:8" x14ac:dyDescent="0.25">
      <c r="A65" s="10" t="s">
        <v>106</v>
      </c>
      <c r="B65" s="3"/>
      <c r="C65" s="69">
        <v>1243723.04</v>
      </c>
      <c r="D65" s="4"/>
      <c r="E65" s="4"/>
      <c r="F65" s="9">
        <v>2024</v>
      </c>
      <c r="G65" s="4"/>
      <c r="H65" s="4"/>
    </row>
    <row r="66" spans="1:8" x14ac:dyDescent="0.25">
      <c r="A66" s="10" t="s">
        <v>107</v>
      </c>
      <c r="B66" s="10" t="s">
        <v>108</v>
      </c>
      <c r="C66" s="11"/>
      <c r="D66" s="11"/>
      <c r="E66" s="11"/>
      <c r="F66" s="13" t="s">
        <v>77</v>
      </c>
      <c r="G66" s="11">
        <f>21248956+4249791</f>
        <v>25498747</v>
      </c>
      <c r="H66" s="10" t="s">
        <v>109</v>
      </c>
    </row>
    <row r="67" spans="1:8" x14ac:dyDescent="0.25">
      <c r="A67" s="10" t="s">
        <v>110</v>
      </c>
      <c r="B67" s="10" t="s">
        <v>111</v>
      </c>
      <c r="C67" s="11"/>
      <c r="D67" s="11"/>
      <c r="E67" s="11"/>
      <c r="F67" s="13" t="s">
        <v>23</v>
      </c>
      <c r="G67" s="11">
        <v>5750270</v>
      </c>
      <c r="H67" s="10" t="s">
        <v>112</v>
      </c>
    </row>
    <row r="68" spans="1:8" x14ac:dyDescent="0.25">
      <c r="A68" s="10" t="s">
        <v>113</v>
      </c>
      <c r="B68" s="10" t="s">
        <v>111</v>
      </c>
      <c r="C68" s="11"/>
      <c r="D68" s="11"/>
      <c r="E68" s="11"/>
      <c r="F68" s="13" t="s">
        <v>23</v>
      </c>
      <c r="G68" s="11">
        <v>5802500</v>
      </c>
      <c r="H68" s="10"/>
    </row>
    <row r="69" spans="1:8" x14ac:dyDescent="0.25">
      <c r="A69" s="10" t="s">
        <v>114</v>
      </c>
      <c r="B69" s="19" t="s">
        <v>115</v>
      </c>
      <c r="C69" s="11"/>
      <c r="D69" s="11"/>
      <c r="E69" s="11"/>
      <c r="F69" s="13" t="s">
        <v>116</v>
      </c>
      <c r="G69" s="21">
        <v>1003653</v>
      </c>
      <c r="H69" s="19"/>
    </row>
    <row r="70" spans="1:8" x14ac:dyDescent="0.25">
      <c r="A70" s="17" t="s">
        <v>117</v>
      </c>
      <c r="B70" s="10" t="s">
        <v>111</v>
      </c>
      <c r="C70" s="11"/>
      <c r="D70" s="11"/>
      <c r="E70" s="11"/>
      <c r="F70" s="13" t="s">
        <v>77</v>
      </c>
      <c r="G70" s="11">
        <v>14258161</v>
      </c>
      <c r="H70" s="19"/>
    </row>
    <row r="71" spans="1:8" x14ac:dyDescent="0.25">
      <c r="A71" s="17" t="s">
        <v>118</v>
      </c>
      <c r="B71" s="10" t="s">
        <v>119</v>
      </c>
      <c r="C71" s="11"/>
      <c r="D71" s="11"/>
      <c r="E71" s="11"/>
      <c r="F71" s="13" t="s">
        <v>120</v>
      </c>
      <c r="G71" s="11">
        <v>1000000</v>
      </c>
      <c r="H71" s="19"/>
    </row>
    <row r="72" spans="1:8" x14ac:dyDescent="0.25">
      <c r="A72" s="17" t="s">
        <v>121</v>
      </c>
      <c r="B72" s="10" t="s">
        <v>119</v>
      </c>
      <c r="C72" s="11"/>
      <c r="D72" s="11"/>
      <c r="E72" s="11"/>
      <c r="F72" s="13" t="s">
        <v>25</v>
      </c>
      <c r="G72" s="11">
        <v>500000</v>
      </c>
      <c r="H72" s="19"/>
    </row>
    <row r="73" spans="1:8" x14ac:dyDescent="0.25">
      <c r="A73" s="17" t="s">
        <v>122</v>
      </c>
      <c r="B73" s="10" t="s">
        <v>111</v>
      </c>
      <c r="C73" s="11"/>
      <c r="D73" s="11"/>
      <c r="E73" s="11"/>
      <c r="F73" s="13" t="s">
        <v>48</v>
      </c>
      <c r="G73" s="11">
        <v>10000000</v>
      </c>
      <c r="H73" s="19"/>
    </row>
    <row r="74" spans="1:8" x14ac:dyDescent="0.25">
      <c r="A74" s="17"/>
      <c r="B74" s="18"/>
      <c r="C74" s="11"/>
      <c r="D74" s="11"/>
      <c r="E74" s="11"/>
      <c r="F74" s="13"/>
      <c r="G74" s="11"/>
      <c r="H74" s="19"/>
    </row>
    <row r="75" spans="1:8" x14ac:dyDescent="0.25">
      <c r="A75" s="1" t="s">
        <v>123</v>
      </c>
      <c r="B75" s="1"/>
      <c r="C75" s="2"/>
      <c r="D75" s="2"/>
      <c r="E75" s="2"/>
      <c r="F75" s="20"/>
      <c r="G75" s="2"/>
      <c r="H75" s="2"/>
    </row>
    <row r="76" spans="1:8" x14ac:dyDescent="0.25">
      <c r="A76" s="10" t="s">
        <v>124</v>
      </c>
      <c r="B76" s="3"/>
      <c r="C76" s="69">
        <v>1468803.6500000004</v>
      </c>
      <c r="D76" s="4"/>
      <c r="E76" s="4"/>
      <c r="F76" s="22"/>
      <c r="G76" s="4"/>
      <c r="H76" s="4"/>
    </row>
    <row r="77" spans="1:8" x14ac:dyDescent="0.25">
      <c r="A77" s="10" t="s">
        <v>125</v>
      </c>
      <c r="B77" s="10" t="s">
        <v>126</v>
      </c>
      <c r="C77" s="11"/>
      <c r="D77" s="11"/>
      <c r="E77" s="11"/>
      <c r="F77" s="13" t="s">
        <v>62</v>
      </c>
      <c r="G77" s="11">
        <v>950000</v>
      </c>
      <c r="H77" s="10"/>
    </row>
    <row r="78" spans="1:8" x14ac:dyDescent="0.25">
      <c r="A78" s="10" t="s">
        <v>127</v>
      </c>
      <c r="B78" s="10" t="s">
        <v>128</v>
      </c>
      <c r="C78" s="11"/>
      <c r="D78" s="11"/>
      <c r="E78" s="11"/>
      <c r="F78" s="13" t="s">
        <v>129</v>
      </c>
      <c r="G78" s="11">
        <v>1170000</v>
      </c>
      <c r="H78" s="10"/>
    </row>
    <row r="79" spans="1:8" x14ac:dyDescent="0.25">
      <c r="A79" s="10" t="s">
        <v>130</v>
      </c>
      <c r="B79" s="10" t="s">
        <v>131</v>
      </c>
      <c r="C79" s="11"/>
      <c r="D79" s="11"/>
      <c r="E79" s="11"/>
      <c r="F79" s="13" t="s">
        <v>40</v>
      </c>
      <c r="G79" s="11">
        <v>630000</v>
      </c>
      <c r="H79" s="10"/>
    </row>
    <row r="80" spans="1:8" x14ac:dyDescent="0.25">
      <c r="A80" s="10" t="s">
        <v>132</v>
      </c>
      <c r="B80" s="23" t="s">
        <v>133</v>
      </c>
      <c r="C80" s="24"/>
      <c r="D80" s="24"/>
      <c r="E80" s="24"/>
      <c r="F80" s="13" t="s">
        <v>25</v>
      </c>
      <c r="G80" s="11">
        <v>1062425</v>
      </c>
      <c r="H80" s="19"/>
    </row>
    <row r="81" spans="1:8" x14ac:dyDescent="0.25">
      <c r="A81" s="10"/>
      <c r="B81" s="10"/>
      <c r="C81" s="11"/>
      <c r="D81" s="11"/>
      <c r="E81" s="11"/>
      <c r="F81" s="13"/>
      <c r="G81" s="11"/>
      <c r="H81" s="10"/>
    </row>
    <row r="82" spans="1:8" x14ac:dyDescent="0.25">
      <c r="A82" s="1" t="s">
        <v>134</v>
      </c>
      <c r="B82" s="1"/>
      <c r="C82" s="2"/>
      <c r="D82" s="2"/>
      <c r="E82" s="2"/>
      <c r="F82" s="20"/>
      <c r="G82" s="2"/>
      <c r="H82" s="2"/>
    </row>
    <row r="83" spans="1:8" x14ac:dyDescent="0.25">
      <c r="A83" s="10" t="s">
        <v>135</v>
      </c>
      <c r="B83" s="10" t="s">
        <v>136</v>
      </c>
      <c r="C83" s="11"/>
      <c r="D83" s="11"/>
      <c r="E83" s="11"/>
      <c r="F83" s="13" t="s">
        <v>25</v>
      </c>
      <c r="G83" s="11">
        <v>2500000</v>
      </c>
      <c r="H83" s="10"/>
    </row>
    <row r="84" spans="1:8" x14ac:dyDescent="0.25">
      <c r="A84" s="10" t="s">
        <v>137</v>
      </c>
      <c r="B84" s="10" t="s">
        <v>136</v>
      </c>
      <c r="C84" s="11"/>
      <c r="D84" s="11"/>
      <c r="E84" s="11"/>
      <c r="F84" s="25" t="s">
        <v>25</v>
      </c>
      <c r="G84" s="11">
        <v>800000</v>
      </c>
      <c r="H84" s="19"/>
    </row>
    <row r="85" spans="1:8" x14ac:dyDescent="0.25">
      <c r="A85" s="11" t="s">
        <v>138</v>
      </c>
      <c r="B85" s="11" t="s">
        <v>136</v>
      </c>
      <c r="C85" s="11"/>
      <c r="D85" s="11"/>
      <c r="E85" s="11"/>
      <c r="F85" s="25" t="s">
        <v>25</v>
      </c>
      <c r="G85" s="11">
        <v>1000000</v>
      </c>
      <c r="H85" s="10"/>
    </row>
    <row r="86" spans="1:8" x14ac:dyDescent="0.25">
      <c r="A86" s="11" t="s">
        <v>139</v>
      </c>
      <c r="B86" s="11" t="s">
        <v>136</v>
      </c>
      <c r="C86" s="11"/>
      <c r="D86" s="11"/>
      <c r="E86" s="11"/>
      <c r="F86" s="25" t="s">
        <v>25</v>
      </c>
      <c r="G86" s="11">
        <v>1500000</v>
      </c>
      <c r="H86" s="10"/>
    </row>
    <row r="87" spans="1:8" x14ac:dyDescent="0.25">
      <c r="A87" s="11" t="s">
        <v>140</v>
      </c>
      <c r="B87" s="11" t="s">
        <v>141</v>
      </c>
      <c r="C87" s="11"/>
      <c r="D87" s="11"/>
      <c r="E87" s="11"/>
      <c r="F87" s="25" t="s">
        <v>40</v>
      </c>
      <c r="G87" s="11">
        <v>1200000</v>
      </c>
      <c r="H87" s="10"/>
    </row>
    <row r="88" spans="1:8" x14ac:dyDescent="0.25">
      <c r="A88" s="11" t="s">
        <v>142</v>
      </c>
      <c r="B88" s="11" t="s">
        <v>136</v>
      </c>
      <c r="C88" s="11"/>
      <c r="D88" s="11"/>
      <c r="E88" s="11"/>
      <c r="F88" s="25" t="s">
        <v>25</v>
      </c>
      <c r="G88" s="11">
        <v>700000</v>
      </c>
      <c r="H88" s="19"/>
    </row>
    <row r="89" spans="1:8" x14ac:dyDescent="0.25">
      <c r="A89" s="10" t="s">
        <v>143</v>
      </c>
      <c r="B89" s="10" t="s">
        <v>141</v>
      </c>
      <c r="C89" s="11"/>
      <c r="D89" s="11"/>
      <c r="E89" s="11"/>
      <c r="F89" s="13" t="s">
        <v>144</v>
      </c>
      <c r="G89" s="11">
        <v>30000000</v>
      </c>
      <c r="H89" s="10"/>
    </row>
    <row r="90" spans="1:8" x14ac:dyDescent="0.25">
      <c r="A90" s="10" t="s">
        <v>145</v>
      </c>
      <c r="B90" s="10" t="s">
        <v>141</v>
      </c>
      <c r="C90" s="11"/>
      <c r="D90" s="11"/>
      <c r="E90" s="11"/>
      <c r="F90" s="13" t="s">
        <v>40</v>
      </c>
      <c r="G90" s="11">
        <v>1000000</v>
      </c>
      <c r="H90" s="10"/>
    </row>
    <row r="91" spans="1:8" x14ac:dyDescent="0.25">
      <c r="A91" s="10" t="s">
        <v>146</v>
      </c>
      <c r="B91" s="10" t="s">
        <v>147</v>
      </c>
      <c r="C91" s="11"/>
      <c r="D91" s="11"/>
      <c r="E91" s="11"/>
      <c r="F91" s="13" t="s">
        <v>40</v>
      </c>
      <c r="G91" s="11">
        <v>1560000</v>
      </c>
      <c r="H91" s="10"/>
    </row>
    <row r="92" spans="1:8" x14ac:dyDescent="0.25">
      <c r="A92" s="10"/>
      <c r="B92" s="10"/>
      <c r="C92" s="11"/>
      <c r="D92" s="11"/>
      <c r="E92" s="11"/>
      <c r="F92" s="13"/>
      <c r="G92" s="11"/>
      <c r="H92" s="10"/>
    </row>
    <row r="93" spans="1:8" x14ac:dyDescent="0.25">
      <c r="A93" s="1" t="s">
        <v>148</v>
      </c>
      <c r="B93" s="1"/>
      <c r="C93" s="2"/>
      <c r="D93" s="2"/>
      <c r="E93" s="2"/>
      <c r="F93" s="20"/>
      <c r="G93" s="2"/>
      <c r="H93" s="2"/>
    </row>
    <row r="94" spans="1:8" x14ac:dyDescent="0.25">
      <c r="A94" s="10"/>
      <c r="B94" s="10"/>
      <c r="C94" s="11"/>
      <c r="D94" s="11"/>
      <c r="E94" s="11"/>
      <c r="F94" s="13"/>
      <c r="G94" s="11"/>
      <c r="H94" s="10"/>
    </row>
    <row r="95" spans="1:8" x14ac:dyDescent="0.25">
      <c r="A95" s="10"/>
      <c r="B95" s="10"/>
      <c r="C95" s="11"/>
      <c r="D95" s="11"/>
      <c r="E95" s="11"/>
      <c r="F95" s="13"/>
      <c r="G95" s="11"/>
      <c r="H95" s="10"/>
    </row>
    <row r="96" spans="1:8" x14ac:dyDescent="0.25">
      <c r="A96" s="10"/>
      <c r="B96" s="10"/>
      <c r="C96" s="11"/>
      <c r="D96" s="11"/>
      <c r="E96" s="11"/>
      <c r="F96" s="13"/>
      <c r="G96" s="11"/>
      <c r="H96" s="10"/>
    </row>
    <row r="97" spans="1:8" x14ac:dyDescent="0.25">
      <c r="A97" s="5" t="s">
        <v>149</v>
      </c>
      <c r="B97" s="1"/>
      <c r="C97" s="2"/>
      <c r="D97" s="2"/>
      <c r="E97" s="2"/>
      <c r="F97" s="20"/>
      <c r="G97" s="2"/>
      <c r="H97" s="2"/>
    </row>
    <row r="98" spans="1:8" x14ac:dyDescent="0.25">
      <c r="A98" s="10" t="s">
        <v>150</v>
      </c>
      <c r="B98" s="3"/>
      <c r="C98" s="69">
        <v>3014449.99</v>
      </c>
      <c r="D98" s="4"/>
      <c r="E98" s="4"/>
      <c r="F98" s="9">
        <v>2024</v>
      </c>
      <c r="G98" s="4"/>
      <c r="H98" s="4"/>
    </row>
    <row r="99" spans="1:8" x14ac:dyDescent="0.25">
      <c r="A99" s="10" t="s">
        <v>151</v>
      </c>
      <c r="B99" s="3"/>
      <c r="C99" s="69">
        <v>3271293.9000000004</v>
      </c>
      <c r="D99" s="4"/>
      <c r="E99" s="4"/>
      <c r="F99" s="9">
        <v>2024</v>
      </c>
      <c r="G99" s="4"/>
      <c r="H99" s="4"/>
    </row>
    <row r="100" spans="1:8" ht="30" x14ac:dyDescent="0.25">
      <c r="A100" s="26" t="s">
        <v>152</v>
      </c>
      <c r="B100" s="70" t="s">
        <v>153</v>
      </c>
      <c r="C100" s="27"/>
      <c r="D100" s="27"/>
      <c r="E100" s="27"/>
      <c r="F100" s="9" t="s">
        <v>62</v>
      </c>
      <c r="G100" s="27">
        <v>50000000</v>
      </c>
      <c r="H100" s="19"/>
    </row>
    <row r="101" spans="1:8" x14ac:dyDescent="0.25">
      <c r="A101" s="26" t="s">
        <v>154</v>
      </c>
      <c r="B101" s="70"/>
      <c r="C101" s="27"/>
      <c r="D101" s="27"/>
      <c r="E101" s="27"/>
      <c r="F101" s="9" t="s">
        <v>40</v>
      </c>
      <c r="G101" s="27">
        <v>10000000</v>
      </c>
      <c r="H101" s="19"/>
    </row>
    <row r="102" spans="1:8" x14ac:dyDescent="0.25">
      <c r="A102" s="26" t="s">
        <v>155</v>
      </c>
      <c r="B102" s="70"/>
      <c r="C102" s="27"/>
      <c r="D102" s="27"/>
      <c r="E102" s="27"/>
      <c r="F102" s="9" t="s">
        <v>62</v>
      </c>
      <c r="G102" s="27">
        <v>2990000</v>
      </c>
      <c r="H102" s="19"/>
    </row>
    <row r="103" spans="1:8" x14ac:dyDescent="0.25">
      <c r="A103" s="26" t="s">
        <v>156</v>
      </c>
      <c r="B103" s="70"/>
      <c r="C103" s="27"/>
      <c r="D103" s="27"/>
      <c r="E103" s="27"/>
      <c r="F103" s="9" t="s">
        <v>40</v>
      </c>
      <c r="G103" s="27">
        <v>600000</v>
      </c>
      <c r="H103" s="19"/>
    </row>
    <row r="104" spans="1:8" x14ac:dyDescent="0.25">
      <c r="A104" s="10" t="s">
        <v>157</v>
      </c>
      <c r="B104" s="10" t="s">
        <v>158</v>
      </c>
      <c r="C104" s="11"/>
      <c r="D104" s="11"/>
      <c r="E104" s="11"/>
      <c r="F104" s="28" t="s">
        <v>48</v>
      </c>
      <c r="G104" s="11">
        <v>750000</v>
      </c>
      <c r="H104" s="10"/>
    </row>
    <row r="105" spans="1:8" ht="30" x14ac:dyDescent="0.25">
      <c r="A105" s="19" t="s">
        <v>159</v>
      </c>
      <c r="B105" s="10" t="s">
        <v>158</v>
      </c>
      <c r="C105" s="11"/>
      <c r="D105" s="11"/>
      <c r="E105" s="11"/>
      <c r="F105" s="28" t="s">
        <v>160</v>
      </c>
      <c r="G105" s="11">
        <v>2000000</v>
      </c>
      <c r="H105" s="10"/>
    </row>
    <row r="106" spans="1:8" x14ac:dyDescent="0.25">
      <c r="A106" s="19"/>
      <c r="B106" s="10"/>
      <c r="C106" s="11"/>
      <c r="D106" s="11"/>
      <c r="E106" s="11"/>
      <c r="F106" s="28"/>
      <c r="G106" s="11"/>
      <c r="H106" s="10"/>
    </row>
    <row r="107" spans="1:8" x14ac:dyDescent="0.25">
      <c r="A107" s="10"/>
      <c r="B107" s="10"/>
      <c r="C107" s="11"/>
      <c r="D107" s="11"/>
      <c r="E107" s="11"/>
      <c r="F107" s="13"/>
      <c r="G107" s="11"/>
      <c r="H107" s="10"/>
    </row>
    <row r="108" spans="1:8" x14ac:dyDescent="0.25">
      <c r="A108" s="29" t="s">
        <v>161</v>
      </c>
      <c r="B108" s="29"/>
      <c r="C108" s="30">
        <f>SUM(C5:C107)</f>
        <v>15503343.079999998</v>
      </c>
      <c r="D108" s="30">
        <f>SUM(D5:D107)</f>
        <v>0</v>
      </c>
      <c r="E108" s="30">
        <f>SUM(E5:E107)</f>
        <v>0</v>
      </c>
      <c r="F108" s="31"/>
      <c r="G108" s="30">
        <f>SUM(G3:G105)</f>
        <v>402717161.87</v>
      </c>
      <c r="H108" s="29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56C1-E2BB-4C44-BFCF-7F61D2C6381F}">
  <dimension ref="A1:K203"/>
  <sheetViews>
    <sheetView tabSelected="1" topLeftCell="A184" workbookViewId="0">
      <selection activeCell="G206" sqref="G206"/>
    </sheetView>
  </sheetViews>
  <sheetFormatPr defaultRowHeight="15" x14ac:dyDescent="0.25"/>
  <cols>
    <col min="1" max="1" width="83" bestFit="1" customWidth="1"/>
    <col min="2" max="2" width="59.7109375" bestFit="1" customWidth="1"/>
    <col min="3" max="3" width="14.28515625" bestFit="1" customWidth="1"/>
    <col min="4" max="4" width="12.5703125" bestFit="1" customWidth="1"/>
    <col min="5" max="5" width="9" bestFit="1" customWidth="1"/>
    <col min="6" max="6" width="11.42578125" bestFit="1" customWidth="1"/>
    <col min="7" max="7" width="13.7109375" bestFit="1" customWidth="1"/>
    <col min="8" max="8" width="15.28515625" bestFit="1" customWidth="1"/>
    <col min="9" max="9" width="27.7109375" bestFit="1" customWidth="1"/>
    <col min="10" max="10" width="13" customWidth="1"/>
  </cols>
  <sheetData>
    <row r="1" spans="1:11" x14ac:dyDescent="0.25">
      <c r="A1" s="93" t="s">
        <v>162</v>
      </c>
      <c r="B1" s="93"/>
      <c r="C1" s="93"/>
      <c r="D1" s="93"/>
      <c r="E1" s="93"/>
      <c r="F1" s="93"/>
      <c r="G1" s="93"/>
      <c r="H1" s="93"/>
      <c r="I1" s="93"/>
    </row>
    <row r="2" spans="1:11" ht="102.75" x14ac:dyDescent="0.25">
      <c r="A2" s="32" t="s">
        <v>1</v>
      </c>
      <c r="B2" s="32" t="s">
        <v>2</v>
      </c>
      <c r="C2" s="33" t="s">
        <v>3</v>
      </c>
      <c r="D2" s="33" t="s">
        <v>163</v>
      </c>
      <c r="E2" s="33" t="s">
        <v>164</v>
      </c>
      <c r="F2" s="33" t="s">
        <v>6</v>
      </c>
      <c r="G2" s="34" t="s">
        <v>165</v>
      </c>
      <c r="H2" s="34" t="s">
        <v>166</v>
      </c>
      <c r="I2" s="33" t="s">
        <v>8</v>
      </c>
    </row>
    <row r="3" spans="1:11" x14ac:dyDescent="0.25">
      <c r="A3" s="35"/>
      <c r="B3" s="35"/>
      <c r="C3" s="36"/>
      <c r="D3" s="36"/>
      <c r="E3" s="36"/>
      <c r="F3" s="36"/>
      <c r="G3" s="37"/>
      <c r="H3" s="37"/>
      <c r="I3" s="36"/>
    </row>
    <row r="4" spans="1:11" x14ac:dyDescent="0.25">
      <c r="A4" s="1" t="s">
        <v>167</v>
      </c>
      <c r="B4" s="1"/>
      <c r="C4" s="2"/>
      <c r="D4" s="2"/>
      <c r="E4" s="2"/>
      <c r="F4" s="2"/>
      <c r="G4" s="2"/>
      <c r="H4" s="2"/>
      <c r="I4" s="2"/>
    </row>
    <row r="5" spans="1:11" x14ac:dyDescent="0.25">
      <c r="A5" s="10" t="s">
        <v>168</v>
      </c>
      <c r="B5" s="10" t="s">
        <v>169</v>
      </c>
      <c r="C5" s="56">
        <v>8300646.4900000002</v>
      </c>
      <c r="D5" s="4"/>
      <c r="E5" s="4"/>
      <c r="F5" s="9">
        <v>2023</v>
      </c>
      <c r="G5" s="4"/>
      <c r="H5" s="4"/>
      <c r="I5" s="4"/>
    </row>
    <row r="6" spans="1:11" x14ac:dyDescent="0.25">
      <c r="A6" s="10" t="s">
        <v>170</v>
      </c>
      <c r="B6" s="10" t="s">
        <v>171</v>
      </c>
      <c r="C6" s="56">
        <v>1616947.14</v>
      </c>
      <c r="D6" s="4"/>
      <c r="E6" s="4"/>
      <c r="F6" s="9">
        <v>2023</v>
      </c>
      <c r="G6" s="4"/>
      <c r="H6" s="4"/>
      <c r="I6" s="4"/>
    </row>
    <row r="7" spans="1:11" x14ac:dyDescent="0.25">
      <c r="A7" s="10" t="s">
        <v>172</v>
      </c>
      <c r="B7" s="10" t="s">
        <v>173</v>
      </c>
      <c r="C7" s="56">
        <v>1673755.79</v>
      </c>
      <c r="D7" s="4"/>
      <c r="E7" s="4"/>
      <c r="F7" s="9">
        <v>2023</v>
      </c>
      <c r="G7" s="4"/>
      <c r="H7" s="4"/>
      <c r="I7" s="4"/>
    </row>
    <row r="8" spans="1:11" x14ac:dyDescent="0.25">
      <c r="A8" s="10" t="s">
        <v>174</v>
      </c>
      <c r="B8" s="10" t="s">
        <v>175</v>
      </c>
      <c r="C8" s="56">
        <v>1928913.66</v>
      </c>
      <c r="D8" s="4"/>
      <c r="E8" s="4"/>
      <c r="F8" s="9">
        <v>2023</v>
      </c>
      <c r="G8" s="4"/>
      <c r="H8" s="4"/>
      <c r="I8" s="4"/>
    </row>
    <row r="9" spans="1:11" x14ac:dyDescent="0.25">
      <c r="A9" s="10" t="s">
        <v>176</v>
      </c>
      <c r="B9" s="10" t="s">
        <v>177</v>
      </c>
      <c r="C9" s="56">
        <v>3005284.21</v>
      </c>
      <c r="D9" s="4"/>
      <c r="E9" s="4"/>
      <c r="F9" s="9">
        <v>2023</v>
      </c>
      <c r="G9" s="4"/>
      <c r="H9" s="4"/>
      <c r="I9" s="4"/>
    </row>
    <row r="10" spans="1:11" x14ac:dyDescent="0.25">
      <c r="A10" s="10" t="s">
        <v>178</v>
      </c>
      <c r="B10" s="10" t="s">
        <v>179</v>
      </c>
      <c r="C10" s="56">
        <v>18386902.140000001</v>
      </c>
      <c r="D10" s="4"/>
      <c r="E10" s="4"/>
      <c r="F10" s="9">
        <v>2023</v>
      </c>
      <c r="G10" s="4"/>
      <c r="H10" s="4"/>
      <c r="I10" s="4"/>
    </row>
    <row r="11" spans="1:11" x14ac:dyDescent="0.25">
      <c r="A11" s="10" t="s">
        <v>180</v>
      </c>
      <c r="B11" s="10" t="s">
        <v>181</v>
      </c>
      <c r="C11" s="56">
        <v>2241033.54</v>
      </c>
      <c r="D11" s="4"/>
      <c r="E11" s="4"/>
      <c r="F11" s="9">
        <v>2023</v>
      </c>
      <c r="G11" s="4"/>
      <c r="H11" s="4"/>
      <c r="I11" s="4"/>
    </row>
    <row r="12" spans="1:11" x14ac:dyDescent="0.25">
      <c r="A12" s="10" t="s">
        <v>182</v>
      </c>
      <c r="B12" s="10" t="s">
        <v>183</v>
      </c>
      <c r="C12" s="56">
        <v>3710015.67</v>
      </c>
      <c r="D12" s="4"/>
      <c r="E12" s="4"/>
      <c r="F12" s="9">
        <v>2023</v>
      </c>
      <c r="G12" s="4"/>
      <c r="H12" s="4"/>
      <c r="I12" s="4"/>
    </row>
    <row r="13" spans="1:11" x14ac:dyDescent="0.25">
      <c r="A13" s="38" t="s">
        <v>184</v>
      </c>
      <c r="B13" s="39" t="s">
        <v>27</v>
      </c>
      <c r="C13" s="11"/>
      <c r="D13" s="11">
        <v>1951246</v>
      </c>
      <c r="E13" s="11"/>
      <c r="F13" s="13" t="s">
        <v>185</v>
      </c>
      <c r="G13" s="11">
        <v>3505582</v>
      </c>
      <c r="H13" s="40">
        <v>3558590</v>
      </c>
      <c r="I13" s="41"/>
      <c r="K13">
        <f>IF(G13=J13,0,1)</f>
        <v>1</v>
      </c>
    </row>
    <row r="14" spans="1:11" x14ac:dyDescent="0.25">
      <c r="A14" s="38" t="s">
        <v>186</v>
      </c>
      <c r="B14" s="39" t="s">
        <v>27</v>
      </c>
      <c r="C14" s="11"/>
      <c r="D14" s="11">
        <v>47817</v>
      </c>
      <c r="E14" s="11"/>
      <c r="F14" s="13" t="s">
        <v>187</v>
      </c>
      <c r="G14" s="11">
        <v>392024</v>
      </c>
      <c r="H14" s="40">
        <v>6998066</v>
      </c>
      <c r="I14" s="41"/>
      <c r="K14">
        <f t="shared" ref="K14:K77" si="0">IF(G14=J14,0,1)</f>
        <v>1</v>
      </c>
    </row>
    <row r="15" spans="1:11" x14ac:dyDescent="0.25">
      <c r="A15" s="38" t="s">
        <v>188</v>
      </c>
      <c r="B15" s="39" t="s">
        <v>27</v>
      </c>
      <c r="C15" s="11"/>
      <c r="D15" s="11">
        <v>1446197</v>
      </c>
      <c r="E15" s="11"/>
      <c r="F15" s="13" t="s">
        <v>67</v>
      </c>
      <c r="G15" s="11">
        <v>1892548</v>
      </c>
      <c r="H15" s="40">
        <v>3189624</v>
      </c>
      <c r="I15" s="41"/>
      <c r="K15">
        <f t="shared" si="0"/>
        <v>1</v>
      </c>
    </row>
    <row r="16" spans="1:11" x14ac:dyDescent="0.25">
      <c r="A16" s="38" t="s">
        <v>189</v>
      </c>
      <c r="B16" s="39" t="s">
        <v>27</v>
      </c>
      <c r="C16" s="11"/>
      <c r="D16" s="11">
        <v>370028</v>
      </c>
      <c r="E16" s="11"/>
      <c r="F16" s="13" t="s">
        <v>67</v>
      </c>
      <c r="G16" s="11">
        <v>655443</v>
      </c>
      <c r="H16" s="40">
        <v>2372772</v>
      </c>
      <c r="I16" s="41"/>
      <c r="K16">
        <f t="shared" si="0"/>
        <v>1</v>
      </c>
    </row>
    <row r="17" spans="1:11" x14ac:dyDescent="0.25">
      <c r="A17" s="38" t="s">
        <v>190</v>
      </c>
      <c r="B17" s="39" t="s">
        <v>27</v>
      </c>
      <c r="C17" s="11"/>
      <c r="D17" s="11">
        <v>916</v>
      </c>
      <c r="E17" s="11"/>
      <c r="F17" s="13" t="s">
        <v>191</v>
      </c>
      <c r="G17" s="11">
        <v>25289</v>
      </c>
      <c r="H17" s="40">
        <v>522520</v>
      </c>
      <c r="I17" s="41"/>
      <c r="K17">
        <f t="shared" si="0"/>
        <v>1</v>
      </c>
    </row>
    <row r="18" spans="1:11" x14ac:dyDescent="0.25">
      <c r="A18" s="38" t="s">
        <v>192</v>
      </c>
      <c r="B18" s="39" t="s">
        <v>27</v>
      </c>
      <c r="C18" s="11"/>
      <c r="D18" s="11">
        <v>108326</v>
      </c>
      <c r="E18" s="11"/>
      <c r="F18" s="13" t="s">
        <v>81</v>
      </c>
      <c r="G18" s="11">
        <v>1096130</v>
      </c>
      <c r="H18" s="40">
        <v>10756209</v>
      </c>
      <c r="I18" s="41"/>
      <c r="K18">
        <f t="shared" si="0"/>
        <v>1</v>
      </c>
    </row>
    <row r="19" spans="1:11" x14ac:dyDescent="0.25">
      <c r="A19" s="38" t="s">
        <v>193</v>
      </c>
      <c r="B19" s="39" t="s">
        <v>27</v>
      </c>
      <c r="C19" s="11"/>
      <c r="D19" s="11">
        <v>225823</v>
      </c>
      <c r="E19" s="11"/>
      <c r="F19" s="13" t="s">
        <v>194</v>
      </c>
      <c r="G19" s="11">
        <v>504132</v>
      </c>
      <c r="H19" s="40">
        <v>4493390</v>
      </c>
      <c r="I19" s="41"/>
      <c r="K19">
        <f t="shared" si="0"/>
        <v>1</v>
      </c>
    </row>
    <row r="20" spans="1:11" x14ac:dyDescent="0.25">
      <c r="A20" s="38" t="s">
        <v>195</v>
      </c>
      <c r="B20" s="39" t="s">
        <v>27</v>
      </c>
      <c r="C20" s="11"/>
      <c r="D20" s="11">
        <v>31430</v>
      </c>
      <c r="E20" s="11"/>
      <c r="F20" s="13" t="s">
        <v>191</v>
      </c>
      <c r="G20" s="11">
        <v>157228</v>
      </c>
      <c r="H20" s="40">
        <v>5551131</v>
      </c>
      <c r="I20" s="41"/>
      <c r="K20">
        <f t="shared" si="0"/>
        <v>1</v>
      </c>
    </row>
    <row r="21" spans="1:11" x14ac:dyDescent="0.25">
      <c r="A21" s="38" t="s">
        <v>196</v>
      </c>
      <c r="B21" s="39" t="s">
        <v>27</v>
      </c>
      <c r="C21" s="11"/>
      <c r="D21" s="11">
        <v>64627</v>
      </c>
      <c r="E21" s="11"/>
      <c r="F21" s="13" t="s">
        <v>197</v>
      </c>
      <c r="G21" s="11">
        <v>2951096</v>
      </c>
      <c r="H21" s="40">
        <v>30996344</v>
      </c>
      <c r="I21" s="41"/>
      <c r="K21">
        <f t="shared" si="0"/>
        <v>1</v>
      </c>
    </row>
    <row r="22" spans="1:11" x14ac:dyDescent="0.25">
      <c r="A22" s="14" t="s">
        <v>198</v>
      </c>
      <c r="B22" s="42" t="s">
        <v>27</v>
      </c>
      <c r="C22" s="11"/>
      <c r="D22" s="11">
        <v>65908</v>
      </c>
      <c r="E22" s="11"/>
      <c r="F22" s="16" t="s">
        <v>199</v>
      </c>
      <c r="G22" s="11">
        <v>5089764</v>
      </c>
      <c r="H22" s="40">
        <v>5123758</v>
      </c>
      <c r="I22" s="43"/>
      <c r="K22">
        <f t="shared" si="0"/>
        <v>1</v>
      </c>
    </row>
    <row r="23" spans="1:11" x14ac:dyDescent="0.25">
      <c r="A23" s="38" t="s">
        <v>200</v>
      </c>
      <c r="B23" s="39" t="s">
        <v>27</v>
      </c>
      <c r="C23" s="11"/>
      <c r="D23" s="11">
        <v>591967</v>
      </c>
      <c r="E23" s="11"/>
      <c r="F23" s="13" t="s">
        <v>201</v>
      </c>
      <c r="G23" s="11">
        <v>16046312</v>
      </c>
      <c r="H23" s="40">
        <v>16163583</v>
      </c>
      <c r="I23" s="41"/>
      <c r="K23">
        <f t="shared" si="0"/>
        <v>1</v>
      </c>
    </row>
    <row r="24" spans="1:11" x14ac:dyDescent="0.25">
      <c r="A24" s="14" t="s">
        <v>202</v>
      </c>
      <c r="B24" s="44" t="s">
        <v>27</v>
      </c>
      <c r="C24" s="11"/>
      <c r="D24" s="11">
        <v>9449</v>
      </c>
      <c r="E24" s="11"/>
      <c r="F24" s="16" t="s">
        <v>203</v>
      </c>
      <c r="G24" s="11">
        <v>5364502</v>
      </c>
      <c r="H24" s="40">
        <v>5398478</v>
      </c>
      <c r="I24" s="43"/>
      <c r="K24">
        <f t="shared" si="0"/>
        <v>1</v>
      </c>
    </row>
    <row r="25" spans="1:11" x14ac:dyDescent="0.25">
      <c r="A25" s="38" t="s">
        <v>204</v>
      </c>
      <c r="B25" s="39" t="s">
        <v>27</v>
      </c>
      <c r="C25" s="11"/>
      <c r="D25" s="11">
        <v>187681</v>
      </c>
      <c r="E25" s="11"/>
      <c r="F25" s="16" t="s">
        <v>203</v>
      </c>
      <c r="G25" s="11">
        <v>4690307</v>
      </c>
      <c r="H25" s="40">
        <v>4707138</v>
      </c>
      <c r="I25" s="41"/>
      <c r="K25">
        <f t="shared" si="0"/>
        <v>1</v>
      </c>
    </row>
    <row r="26" spans="1:11" x14ac:dyDescent="0.25">
      <c r="A26" s="14" t="s">
        <v>205</v>
      </c>
      <c r="B26" s="44" t="s">
        <v>27</v>
      </c>
      <c r="C26" s="11"/>
      <c r="D26" s="11">
        <v>521608</v>
      </c>
      <c r="E26" s="11"/>
      <c r="F26" s="16" t="s">
        <v>206</v>
      </c>
      <c r="G26" s="11">
        <v>7328997</v>
      </c>
      <c r="H26" s="40">
        <v>7318241</v>
      </c>
      <c r="I26" s="43"/>
      <c r="K26">
        <f t="shared" si="0"/>
        <v>1</v>
      </c>
    </row>
    <row r="27" spans="1:11" x14ac:dyDescent="0.25">
      <c r="A27" s="38" t="s">
        <v>207</v>
      </c>
      <c r="B27" s="39" t="s">
        <v>27</v>
      </c>
      <c r="C27" s="11"/>
      <c r="D27" s="11">
        <v>1684736</v>
      </c>
      <c r="E27" s="11"/>
      <c r="F27" s="13" t="s">
        <v>206</v>
      </c>
      <c r="G27" s="11">
        <v>4916551</v>
      </c>
      <c r="H27" s="40">
        <v>5014746</v>
      </c>
      <c r="I27" s="41"/>
      <c r="K27">
        <f t="shared" si="0"/>
        <v>1</v>
      </c>
    </row>
    <row r="28" spans="1:11" x14ac:dyDescent="0.25">
      <c r="A28" s="38" t="s">
        <v>208</v>
      </c>
      <c r="B28" s="39" t="s">
        <v>27</v>
      </c>
      <c r="C28" s="11"/>
      <c r="D28" s="11">
        <v>681038</v>
      </c>
      <c r="E28" s="11"/>
      <c r="F28" s="13" t="s">
        <v>206</v>
      </c>
      <c r="G28" s="11">
        <v>3204510</v>
      </c>
      <c r="H28" s="40">
        <v>3320922</v>
      </c>
      <c r="I28" s="41"/>
      <c r="K28">
        <f t="shared" si="0"/>
        <v>1</v>
      </c>
    </row>
    <row r="29" spans="1:11" x14ac:dyDescent="0.25">
      <c r="A29" s="38" t="s">
        <v>209</v>
      </c>
      <c r="B29" s="39" t="s">
        <v>27</v>
      </c>
      <c r="C29" s="11"/>
      <c r="D29" s="11">
        <v>155491</v>
      </c>
      <c r="E29" s="11"/>
      <c r="F29" s="13" t="s">
        <v>206</v>
      </c>
      <c r="G29" s="11">
        <v>3058773</v>
      </c>
      <c r="H29" s="40">
        <v>3090662</v>
      </c>
      <c r="I29" s="41"/>
      <c r="K29">
        <f t="shared" si="0"/>
        <v>1</v>
      </c>
    </row>
    <row r="30" spans="1:11" x14ac:dyDescent="0.25">
      <c r="A30" s="38" t="s">
        <v>210</v>
      </c>
      <c r="B30" s="39" t="s">
        <v>27</v>
      </c>
      <c r="C30" s="11"/>
      <c r="D30" s="11">
        <v>541295</v>
      </c>
      <c r="E30" s="11"/>
      <c r="F30" s="13" t="s">
        <v>206</v>
      </c>
      <c r="G30" s="11">
        <v>1956983</v>
      </c>
      <c r="H30" s="40">
        <v>2014161</v>
      </c>
      <c r="I30" s="41"/>
      <c r="K30">
        <f t="shared" si="0"/>
        <v>1</v>
      </c>
    </row>
    <row r="31" spans="1:11" x14ac:dyDescent="0.25">
      <c r="A31" s="14" t="s">
        <v>211</v>
      </c>
      <c r="B31" s="44" t="s">
        <v>27</v>
      </c>
      <c r="C31" s="11"/>
      <c r="D31" s="11">
        <v>270640</v>
      </c>
      <c r="E31" s="11"/>
      <c r="F31" s="13" t="s">
        <v>206</v>
      </c>
      <c r="G31" s="11">
        <v>1833874.48</v>
      </c>
      <c r="H31" s="40">
        <v>1832984</v>
      </c>
      <c r="I31" s="43"/>
      <c r="K31">
        <f t="shared" si="0"/>
        <v>1</v>
      </c>
    </row>
    <row r="32" spans="1:11" x14ac:dyDescent="0.25">
      <c r="A32" s="38" t="s">
        <v>212</v>
      </c>
      <c r="B32" s="39" t="s">
        <v>27</v>
      </c>
      <c r="C32" s="11"/>
      <c r="D32" s="11">
        <v>0</v>
      </c>
      <c r="E32" s="11"/>
      <c r="F32" s="13"/>
      <c r="G32" s="11">
        <v>140470</v>
      </c>
      <c r="H32" s="40">
        <v>519843</v>
      </c>
      <c r="I32" s="45"/>
      <c r="K32">
        <f t="shared" si="0"/>
        <v>1</v>
      </c>
    </row>
    <row r="33" spans="1:11" x14ac:dyDescent="0.25">
      <c r="A33" s="10" t="s">
        <v>213</v>
      </c>
      <c r="B33" s="39" t="s">
        <v>27</v>
      </c>
      <c r="C33" s="11"/>
      <c r="D33" s="11">
        <v>1506852</v>
      </c>
      <c r="E33" s="11"/>
      <c r="F33" s="13" t="s">
        <v>214</v>
      </c>
      <c r="G33" s="11">
        <v>1615303</v>
      </c>
      <c r="H33" s="40">
        <v>1856330</v>
      </c>
      <c r="I33" s="41"/>
      <c r="K33">
        <f t="shared" si="0"/>
        <v>1</v>
      </c>
    </row>
    <row r="34" spans="1:11" x14ac:dyDescent="0.25">
      <c r="A34" s="46" t="s">
        <v>215</v>
      </c>
      <c r="B34" s="47" t="s">
        <v>27</v>
      </c>
      <c r="C34" s="11"/>
      <c r="D34" s="48">
        <v>31316</v>
      </c>
      <c r="E34" s="11"/>
      <c r="F34" s="9" t="s">
        <v>216</v>
      </c>
      <c r="G34" s="49">
        <v>58837.75</v>
      </c>
      <c r="H34" s="50">
        <v>1403470</v>
      </c>
      <c r="I34" s="51"/>
      <c r="K34">
        <f t="shared" si="0"/>
        <v>1</v>
      </c>
    </row>
    <row r="35" spans="1:11" x14ac:dyDescent="0.25">
      <c r="A35" s="46" t="s">
        <v>217</v>
      </c>
      <c r="B35" s="47" t="s">
        <v>27</v>
      </c>
      <c r="C35" s="11"/>
      <c r="D35" s="49">
        <v>496242</v>
      </c>
      <c r="E35" s="11"/>
      <c r="F35" s="9" t="s">
        <v>218</v>
      </c>
      <c r="G35" s="49">
        <v>588918</v>
      </c>
      <c r="H35" s="50">
        <v>610365</v>
      </c>
      <c r="I35" s="51"/>
      <c r="K35">
        <f t="shared" si="0"/>
        <v>1</v>
      </c>
    </row>
    <row r="36" spans="1:11" x14ac:dyDescent="0.25">
      <c r="A36" s="10" t="s">
        <v>219</v>
      </c>
      <c r="B36" s="10" t="s">
        <v>27</v>
      </c>
      <c r="C36" s="11"/>
      <c r="D36" s="11">
        <v>1923458.29</v>
      </c>
      <c r="E36" s="11"/>
      <c r="F36" s="13" t="s">
        <v>31</v>
      </c>
      <c r="G36" s="11">
        <v>1923458.29</v>
      </c>
      <c r="H36" s="21">
        <v>10776571</v>
      </c>
      <c r="I36" s="10"/>
      <c r="K36">
        <f t="shared" si="0"/>
        <v>1</v>
      </c>
    </row>
    <row r="37" spans="1:11" x14ac:dyDescent="0.25">
      <c r="A37" s="10" t="s">
        <v>220</v>
      </c>
      <c r="B37" s="10" t="s">
        <v>27</v>
      </c>
      <c r="C37" s="11"/>
      <c r="D37" s="11">
        <v>2079190</v>
      </c>
      <c r="E37" s="11"/>
      <c r="F37" s="13" t="s">
        <v>31</v>
      </c>
      <c r="G37" s="11">
        <v>2079190</v>
      </c>
      <c r="H37" s="21">
        <v>8585678.5800000001</v>
      </c>
      <c r="I37" s="10"/>
      <c r="K37">
        <f t="shared" si="0"/>
        <v>1</v>
      </c>
    </row>
    <row r="38" spans="1:11" x14ac:dyDescent="0.25">
      <c r="A38" s="10" t="s">
        <v>221</v>
      </c>
      <c r="B38" s="10" t="s">
        <v>27</v>
      </c>
      <c r="C38" s="11"/>
      <c r="D38" s="11">
        <v>2821831.55</v>
      </c>
      <c r="E38" s="11"/>
      <c r="F38" s="13" t="s">
        <v>31</v>
      </c>
      <c r="G38" s="11">
        <v>2821831.55</v>
      </c>
      <c r="H38" s="21">
        <v>11288914.67</v>
      </c>
      <c r="I38" s="10"/>
      <c r="K38">
        <f t="shared" si="0"/>
        <v>1</v>
      </c>
    </row>
    <row r="39" spans="1:11" x14ac:dyDescent="0.25">
      <c r="A39" s="10" t="s">
        <v>222</v>
      </c>
      <c r="B39" s="10" t="s">
        <v>27</v>
      </c>
      <c r="C39" s="11"/>
      <c r="D39" s="11">
        <v>1742160</v>
      </c>
      <c r="E39" s="11"/>
      <c r="F39" s="13" t="s">
        <v>223</v>
      </c>
      <c r="G39" s="11">
        <v>2443840</v>
      </c>
      <c r="H39" s="21">
        <v>9136000</v>
      </c>
      <c r="I39" s="10"/>
      <c r="K39">
        <f t="shared" si="0"/>
        <v>1</v>
      </c>
    </row>
    <row r="40" spans="1:11" x14ac:dyDescent="0.25">
      <c r="A40" s="10" t="s">
        <v>224</v>
      </c>
      <c r="B40" s="10" t="s">
        <v>27</v>
      </c>
      <c r="C40" s="11"/>
      <c r="D40" s="11">
        <v>2043458.16</v>
      </c>
      <c r="E40" s="11"/>
      <c r="F40" s="13" t="s">
        <v>225</v>
      </c>
      <c r="G40" s="11">
        <v>4084557.92</v>
      </c>
      <c r="H40" s="21">
        <v>4659679</v>
      </c>
      <c r="I40" s="10"/>
      <c r="K40">
        <f t="shared" si="0"/>
        <v>1</v>
      </c>
    </row>
    <row r="41" spans="1:11" x14ac:dyDescent="0.25">
      <c r="A41" s="10" t="s">
        <v>226</v>
      </c>
      <c r="B41" s="10" t="s">
        <v>27</v>
      </c>
      <c r="C41" s="11"/>
      <c r="D41" s="11">
        <v>0</v>
      </c>
      <c r="E41" s="11"/>
      <c r="F41" s="13" t="s">
        <v>225</v>
      </c>
      <c r="G41" s="11">
        <v>546723.05000000005</v>
      </c>
      <c r="H41" s="21">
        <v>599688.55000000005</v>
      </c>
      <c r="I41" s="10"/>
      <c r="K41">
        <f t="shared" si="0"/>
        <v>1</v>
      </c>
    </row>
    <row r="42" spans="1:11" x14ac:dyDescent="0.25">
      <c r="A42" s="10" t="s">
        <v>227</v>
      </c>
      <c r="B42" s="10" t="s">
        <v>27</v>
      </c>
      <c r="C42" s="11"/>
      <c r="D42" s="11">
        <v>0</v>
      </c>
      <c r="E42" s="11"/>
      <c r="F42" s="13" t="s">
        <v>203</v>
      </c>
      <c r="G42" s="11">
        <v>629312.61</v>
      </c>
      <c r="H42" s="21">
        <v>648917</v>
      </c>
      <c r="I42" s="10"/>
      <c r="K42">
        <f t="shared" si="0"/>
        <v>1</v>
      </c>
    </row>
    <row r="43" spans="1:11" x14ac:dyDescent="0.25">
      <c r="A43" s="10" t="s">
        <v>228</v>
      </c>
      <c r="B43" s="10" t="s">
        <v>27</v>
      </c>
      <c r="C43" s="11"/>
      <c r="D43" s="11"/>
      <c r="E43" s="11"/>
      <c r="F43" s="13" t="s">
        <v>225</v>
      </c>
      <c r="G43" s="11">
        <v>2164730.41</v>
      </c>
      <c r="H43" s="21">
        <v>2364131</v>
      </c>
      <c r="I43" s="10"/>
      <c r="K43">
        <f t="shared" si="0"/>
        <v>1</v>
      </c>
    </row>
    <row r="44" spans="1:11" x14ac:dyDescent="0.25">
      <c r="A44" s="10" t="s">
        <v>229</v>
      </c>
      <c r="B44" s="10" t="s">
        <v>27</v>
      </c>
      <c r="C44" s="11"/>
      <c r="D44" s="11">
        <v>26102.54</v>
      </c>
      <c r="E44" s="11"/>
      <c r="F44" s="13" t="s">
        <v>223</v>
      </c>
      <c r="G44" s="11">
        <v>819215.12</v>
      </c>
      <c r="H44" s="21">
        <v>3050433</v>
      </c>
      <c r="I44" s="10"/>
      <c r="K44">
        <f t="shared" si="0"/>
        <v>1</v>
      </c>
    </row>
    <row r="45" spans="1:11" x14ac:dyDescent="0.25">
      <c r="A45" s="10" t="s">
        <v>230</v>
      </c>
      <c r="B45" s="10" t="s">
        <v>27</v>
      </c>
      <c r="C45" s="11"/>
      <c r="D45" s="11">
        <v>0</v>
      </c>
      <c r="E45" s="11"/>
      <c r="F45" s="13" t="s">
        <v>223</v>
      </c>
      <c r="G45" s="11">
        <v>1391648.2</v>
      </c>
      <c r="H45" s="21">
        <v>4650000</v>
      </c>
      <c r="I45" s="10"/>
      <c r="K45">
        <f t="shared" si="0"/>
        <v>1</v>
      </c>
    </row>
    <row r="46" spans="1:11" x14ac:dyDescent="0.25">
      <c r="A46" s="10" t="s">
        <v>231</v>
      </c>
      <c r="B46" s="10" t="s">
        <v>27</v>
      </c>
      <c r="C46" s="11"/>
      <c r="D46" s="11">
        <v>6639.1</v>
      </c>
      <c r="E46" s="11"/>
      <c r="F46" s="13" t="s">
        <v>223</v>
      </c>
      <c r="G46" s="11">
        <v>1409639.1</v>
      </c>
      <c r="H46" s="21">
        <v>6100000</v>
      </c>
      <c r="I46" s="10"/>
      <c r="K46">
        <f t="shared" si="0"/>
        <v>1</v>
      </c>
    </row>
    <row r="47" spans="1:11" x14ac:dyDescent="0.25">
      <c r="A47" s="10" t="s">
        <v>232</v>
      </c>
      <c r="B47" s="10" t="s">
        <v>27</v>
      </c>
      <c r="C47" s="11"/>
      <c r="D47" s="11">
        <v>714629.74</v>
      </c>
      <c r="E47" s="11"/>
      <c r="F47" s="13" t="s">
        <v>223</v>
      </c>
      <c r="G47" s="11">
        <v>3573819.33</v>
      </c>
      <c r="H47" s="21">
        <v>12763640.99</v>
      </c>
      <c r="I47" s="10"/>
      <c r="K47">
        <f t="shared" si="0"/>
        <v>1</v>
      </c>
    </row>
    <row r="48" spans="1:11" x14ac:dyDescent="0.25">
      <c r="A48" s="10" t="s">
        <v>233</v>
      </c>
      <c r="B48" s="10" t="s">
        <v>27</v>
      </c>
      <c r="C48" s="11"/>
      <c r="D48" s="11">
        <v>1269899.8799999999</v>
      </c>
      <c r="E48" s="11"/>
      <c r="F48" s="13" t="s">
        <v>34</v>
      </c>
      <c r="G48" s="11">
        <v>1269899.8799999999</v>
      </c>
      <c r="H48" s="21">
        <v>4929260</v>
      </c>
      <c r="I48" s="10"/>
      <c r="K48">
        <f t="shared" si="0"/>
        <v>1</v>
      </c>
    </row>
    <row r="49" spans="1:11" x14ac:dyDescent="0.25">
      <c r="A49" s="10" t="s">
        <v>234</v>
      </c>
      <c r="B49" s="10" t="s">
        <v>27</v>
      </c>
      <c r="C49" s="11"/>
      <c r="D49" s="11">
        <v>1239000</v>
      </c>
      <c r="E49" s="11"/>
      <c r="F49" s="13" t="s">
        <v>34</v>
      </c>
      <c r="G49" s="11">
        <v>1239000</v>
      </c>
      <c r="H49" s="21">
        <v>4130000</v>
      </c>
      <c r="I49" s="10"/>
      <c r="K49">
        <f t="shared" si="0"/>
        <v>1</v>
      </c>
    </row>
    <row r="50" spans="1:11" x14ac:dyDescent="0.25">
      <c r="A50" s="10" t="s">
        <v>235</v>
      </c>
      <c r="B50" s="10" t="s">
        <v>27</v>
      </c>
      <c r="C50" s="11"/>
      <c r="D50" s="11">
        <v>275000</v>
      </c>
      <c r="E50" s="11"/>
      <c r="F50" s="13" t="s">
        <v>28</v>
      </c>
      <c r="G50" s="11">
        <v>275000</v>
      </c>
      <c r="H50" s="21">
        <v>586257</v>
      </c>
      <c r="I50" s="10"/>
      <c r="K50">
        <f t="shared" si="0"/>
        <v>1</v>
      </c>
    </row>
    <row r="51" spans="1:11" x14ac:dyDescent="0.25">
      <c r="A51" s="14" t="s">
        <v>236</v>
      </c>
      <c r="B51" s="52" t="s">
        <v>27</v>
      </c>
      <c r="C51" s="11"/>
      <c r="D51" s="15">
        <v>3167278</v>
      </c>
      <c r="E51" s="15"/>
      <c r="F51" s="16" t="s">
        <v>15</v>
      </c>
      <c r="G51" s="15">
        <v>3167278</v>
      </c>
      <c r="H51" s="40">
        <v>3229486</v>
      </c>
      <c r="I51" s="53"/>
      <c r="K51">
        <f t="shared" si="0"/>
        <v>1</v>
      </c>
    </row>
    <row r="52" spans="1:11" x14ac:dyDescent="0.25">
      <c r="A52" s="14" t="s">
        <v>237</v>
      </c>
      <c r="B52" s="54" t="s">
        <v>27</v>
      </c>
      <c r="C52" s="11"/>
      <c r="D52" s="15">
        <v>688715</v>
      </c>
      <c r="E52" s="11"/>
      <c r="F52" s="16" t="s">
        <v>15</v>
      </c>
      <c r="G52" s="15">
        <v>688715</v>
      </c>
      <c r="H52" s="40">
        <v>702150</v>
      </c>
      <c r="I52" s="55"/>
      <c r="K52">
        <f t="shared" si="0"/>
        <v>1</v>
      </c>
    </row>
    <row r="53" spans="1:11" x14ac:dyDescent="0.25">
      <c r="A53" s="14" t="s">
        <v>238</v>
      </c>
      <c r="B53" s="54" t="s">
        <v>27</v>
      </c>
      <c r="C53" s="11"/>
      <c r="D53" s="15">
        <v>583691</v>
      </c>
      <c r="E53" s="11"/>
      <c r="F53" s="16" t="s">
        <v>15</v>
      </c>
      <c r="G53" s="15">
        <v>583691</v>
      </c>
      <c r="H53" s="40">
        <v>592191</v>
      </c>
      <c r="I53" s="55"/>
      <c r="K53">
        <f t="shared" si="0"/>
        <v>1</v>
      </c>
    </row>
    <row r="54" spans="1:11" x14ac:dyDescent="0.25">
      <c r="A54" s="10" t="s">
        <v>239</v>
      </c>
      <c r="B54" s="44" t="s">
        <v>27</v>
      </c>
      <c r="C54" s="11"/>
      <c r="D54" s="11">
        <v>410798</v>
      </c>
      <c r="E54" s="11"/>
      <c r="F54" s="13" t="s">
        <v>15</v>
      </c>
      <c r="G54" s="11">
        <v>682104</v>
      </c>
      <c r="H54" s="21">
        <v>2483000</v>
      </c>
      <c r="I54" s="10"/>
      <c r="K54">
        <f t="shared" si="0"/>
        <v>1</v>
      </c>
    </row>
    <row r="55" spans="1:11" x14ac:dyDescent="0.25">
      <c r="A55" s="10" t="s">
        <v>240</v>
      </c>
      <c r="B55" s="44" t="s">
        <v>27</v>
      </c>
      <c r="C55" s="11"/>
      <c r="D55" s="11">
        <v>0</v>
      </c>
      <c r="E55" s="11"/>
      <c r="F55" s="13" t="s">
        <v>241</v>
      </c>
      <c r="G55" s="11">
        <v>153735</v>
      </c>
      <c r="H55" s="21">
        <v>975000</v>
      </c>
      <c r="I55" s="10"/>
      <c r="K55">
        <f t="shared" si="0"/>
        <v>1</v>
      </c>
    </row>
    <row r="56" spans="1:11" x14ac:dyDescent="0.25">
      <c r="A56" s="10" t="s">
        <v>242</v>
      </c>
      <c r="B56" s="10" t="s">
        <v>27</v>
      </c>
      <c r="C56" s="11"/>
      <c r="D56" s="11">
        <v>2116</v>
      </c>
      <c r="E56" s="11"/>
      <c r="F56" s="16" t="s">
        <v>223</v>
      </c>
      <c r="G56" s="11">
        <v>497639</v>
      </c>
      <c r="H56" s="21">
        <v>673087</v>
      </c>
      <c r="I56" s="10"/>
      <c r="K56">
        <f t="shared" si="0"/>
        <v>1</v>
      </c>
    </row>
    <row r="57" spans="1:11" x14ac:dyDescent="0.25">
      <c r="A57" s="35"/>
      <c r="B57" s="35"/>
      <c r="C57" s="36"/>
      <c r="D57" s="36"/>
      <c r="E57" s="36"/>
      <c r="F57" s="37"/>
      <c r="G57" s="37"/>
      <c r="H57" s="37"/>
      <c r="I57" s="36"/>
      <c r="K57">
        <f t="shared" si="0"/>
        <v>0</v>
      </c>
    </row>
    <row r="58" spans="1:11" x14ac:dyDescent="0.25">
      <c r="A58" s="35"/>
      <c r="B58" s="35"/>
      <c r="C58" s="36"/>
      <c r="D58" s="36"/>
      <c r="E58" s="36"/>
      <c r="F58" s="37"/>
      <c r="G58" s="37"/>
      <c r="H58" s="37"/>
      <c r="I58" s="36"/>
      <c r="K58">
        <f t="shared" si="0"/>
        <v>0</v>
      </c>
    </row>
    <row r="59" spans="1:11" x14ac:dyDescent="0.25">
      <c r="A59" s="35"/>
      <c r="B59" s="35"/>
      <c r="C59" s="36"/>
      <c r="D59" s="36"/>
      <c r="E59" s="36"/>
      <c r="F59" s="37"/>
      <c r="G59" s="37"/>
      <c r="H59" s="37"/>
      <c r="I59" s="36"/>
      <c r="K59">
        <f t="shared" si="0"/>
        <v>0</v>
      </c>
    </row>
    <row r="60" spans="1:11" x14ac:dyDescent="0.25">
      <c r="A60" s="10"/>
      <c r="B60" s="10"/>
      <c r="C60" s="11"/>
      <c r="D60" s="11"/>
      <c r="E60" s="11"/>
      <c r="F60" s="13"/>
      <c r="G60" s="11"/>
      <c r="H60" s="11"/>
      <c r="I60" s="10"/>
      <c r="K60">
        <f t="shared" si="0"/>
        <v>0</v>
      </c>
    </row>
    <row r="61" spans="1:11" x14ac:dyDescent="0.25">
      <c r="A61" s="1" t="s">
        <v>243</v>
      </c>
      <c r="B61" s="1"/>
      <c r="C61" s="2"/>
      <c r="D61" s="2"/>
      <c r="E61" s="2"/>
      <c r="F61" s="20"/>
      <c r="G61" s="2"/>
      <c r="H61" s="2"/>
      <c r="I61" s="71"/>
      <c r="K61">
        <f t="shared" si="0"/>
        <v>0</v>
      </c>
    </row>
    <row r="62" spans="1:11" x14ac:dyDescent="0.25">
      <c r="A62" s="10" t="s">
        <v>244</v>
      </c>
      <c r="B62" s="10" t="s">
        <v>245</v>
      </c>
      <c r="C62" s="56">
        <v>1070891.6399999999</v>
      </c>
      <c r="D62" s="4"/>
      <c r="E62" s="4"/>
      <c r="F62" s="9">
        <v>2023</v>
      </c>
      <c r="G62" s="4"/>
      <c r="H62" s="4"/>
      <c r="I62" s="10"/>
      <c r="K62">
        <f t="shared" si="0"/>
        <v>0</v>
      </c>
    </row>
    <row r="63" spans="1:11" x14ac:dyDescent="0.25">
      <c r="A63" s="10" t="s">
        <v>246</v>
      </c>
      <c r="B63" s="10" t="s">
        <v>247</v>
      </c>
      <c r="C63" s="56">
        <v>4782400.1399999997</v>
      </c>
      <c r="D63" s="4"/>
      <c r="E63" s="4"/>
      <c r="F63" s="9">
        <v>2023</v>
      </c>
      <c r="G63" s="4"/>
      <c r="H63" s="4"/>
      <c r="I63" s="10"/>
      <c r="K63">
        <f t="shared" si="0"/>
        <v>0</v>
      </c>
    </row>
    <row r="64" spans="1:11" x14ac:dyDescent="0.25">
      <c r="A64" s="10" t="s">
        <v>248</v>
      </c>
      <c r="B64" s="10" t="s">
        <v>249</v>
      </c>
      <c r="C64" s="56">
        <v>7325090.96</v>
      </c>
      <c r="D64" s="4"/>
      <c r="E64" s="4"/>
      <c r="F64" s="9">
        <v>2023</v>
      </c>
      <c r="G64" s="4"/>
      <c r="H64" s="4"/>
      <c r="I64" s="10"/>
      <c r="K64">
        <f t="shared" si="0"/>
        <v>0</v>
      </c>
    </row>
    <row r="65" spans="1:11" x14ac:dyDescent="0.25">
      <c r="A65" s="10" t="s">
        <v>250</v>
      </c>
      <c r="B65" s="10" t="s">
        <v>251</v>
      </c>
      <c r="C65" s="56">
        <v>32485297.420000002</v>
      </c>
      <c r="D65" s="4"/>
      <c r="E65" s="4"/>
      <c r="F65" s="9">
        <v>2023</v>
      </c>
      <c r="G65" s="4"/>
      <c r="H65" s="4"/>
      <c r="I65" s="10"/>
      <c r="K65">
        <f t="shared" si="0"/>
        <v>0</v>
      </c>
    </row>
    <row r="66" spans="1:11" x14ac:dyDescent="0.25">
      <c r="A66" s="10" t="s">
        <v>252</v>
      </c>
      <c r="B66" s="10" t="s">
        <v>253</v>
      </c>
      <c r="C66" s="56">
        <v>2684811.81</v>
      </c>
      <c r="D66" s="4"/>
      <c r="E66" s="4"/>
      <c r="F66" s="9">
        <v>2023</v>
      </c>
      <c r="G66" s="4"/>
      <c r="H66" s="4"/>
      <c r="I66" s="10"/>
      <c r="K66">
        <f t="shared" si="0"/>
        <v>0</v>
      </c>
    </row>
    <row r="67" spans="1:11" x14ac:dyDescent="0.25">
      <c r="A67" s="10" t="s">
        <v>254</v>
      </c>
      <c r="B67" s="10" t="s">
        <v>255</v>
      </c>
      <c r="C67" s="56">
        <v>787584.56</v>
      </c>
      <c r="D67" s="4"/>
      <c r="E67" s="4"/>
      <c r="F67" s="9">
        <v>2023</v>
      </c>
      <c r="G67" s="4"/>
      <c r="H67" s="4"/>
      <c r="I67" s="10"/>
      <c r="K67">
        <f t="shared" si="0"/>
        <v>0</v>
      </c>
    </row>
    <row r="68" spans="1:11" x14ac:dyDescent="0.25">
      <c r="A68" s="10" t="s">
        <v>256</v>
      </c>
      <c r="B68" s="10" t="s">
        <v>257</v>
      </c>
      <c r="C68" s="56">
        <v>2278793.36</v>
      </c>
      <c r="D68" s="4"/>
      <c r="E68" s="4"/>
      <c r="F68" s="9">
        <v>2023</v>
      </c>
      <c r="G68" s="4"/>
      <c r="H68" s="4"/>
      <c r="I68" s="10"/>
      <c r="K68">
        <f t="shared" si="0"/>
        <v>0</v>
      </c>
    </row>
    <row r="69" spans="1:11" x14ac:dyDescent="0.25">
      <c r="A69" s="10" t="s">
        <v>258</v>
      </c>
      <c r="B69" s="10" t="s">
        <v>259</v>
      </c>
      <c r="C69" s="56">
        <v>4011180.77</v>
      </c>
      <c r="D69" s="4"/>
      <c r="E69" s="4"/>
      <c r="F69" s="9">
        <v>2023</v>
      </c>
      <c r="G69" s="4"/>
      <c r="H69" s="4"/>
      <c r="I69" s="10"/>
      <c r="K69">
        <f t="shared" si="0"/>
        <v>0</v>
      </c>
    </row>
    <row r="70" spans="1:11" x14ac:dyDescent="0.25">
      <c r="A70" s="10" t="s">
        <v>260</v>
      </c>
      <c r="B70" s="10" t="s">
        <v>261</v>
      </c>
      <c r="C70" s="56">
        <v>1511971.51</v>
      </c>
      <c r="D70" s="4"/>
      <c r="E70" s="4"/>
      <c r="F70" s="9">
        <v>2023</v>
      </c>
      <c r="G70" s="4"/>
      <c r="H70" s="4"/>
      <c r="I70" s="10"/>
      <c r="K70">
        <f t="shared" si="0"/>
        <v>0</v>
      </c>
    </row>
    <row r="71" spans="1:11" x14ac:dyDescent="0.25">
      <c r="A71" s="10" t="s">
        <v>262</v>
      </c>
      <c r="B71" s="10" t="s">
        <v>47</v>
      </c>
      <c r="C71" s="10"/>
      <c r="D71" s="11">
        <v>258758</v>
      </c>
      <c r="E71" s="11"/>
      <c r="F71" s="13" t="s">
        <v>241</v>
      </c>
      <c r="G71" s="11">
        <v>321544</v>
      </c>
      <c r="H71" s="11">
        <v>4000000</v>
      </c>
      <c r="I71" s="10"/>
      <c r="K71">
        <f t="shared" si="0"/>
        <v>1</v>
      </c>
    </row>
    <row r="72" spans="1:11" x14ac:dyDescent="0.25">
      <c r="A72" s="10" t="s">
        <v>263</v>
      </c>
      <c r="B72" s="10" t="s">
        <v>264</v>
      </c>
      <c r="C72" s="10"/>
      <c r="D72" s="11">
        <v>229646</v>
      </c>
      <c r="E72" s="11"/>
      <c r="F72" s="13" t="s">
        <v>206</v>
      </c>
      <c r="G72" s="11">
        <v>2034257</v>
      </c>
      <c r="H72" s="11">
        <v>3200000</v>
      </c>
      <c r="I72" s="10"/>
      <c r="K72">
        <f t="shared" si="0"/>
        <v>1</v>
      </c>
    </row>
    <row r="73" spans="1:11" x14ac:dyDescent="0.25">
      <c r="A73" s="10" t="s">
        <v>265</v>
      </c>
      <c r="B73" s="10" t="s">
        <v>47</v>
      </c>
      <c r="C73" s="10"/>
      <c r="D73" s="11">
        <v>337641</v>
      </c>
      <c r="E73" s="11"/>
      <c r="F73" s="13" t="s">
        <v>69</v>
      </c>
      <c r="G73" s="11">
        <v>337641</v>
      </c>
      <c r="H73" s="11">
        <f>G73+600000</f>
        <v>937641</v>
      </c>
      <c r="I73" s="10"/>
      <c r="K73">
        <f t="shared" si="0"/>
        <v>1</v>
      </c>
    </row>
    <row r="74" spans="1:11" x14ac:dyDescent="0.25">
      <c r="A74" s="10" t="s">
        <v>266</v>
      </c>
      <c r="B74" s="10" t="s">
        <v>264</v>
      </c>
      <c r="C74" s="10"/>
      <c r="D74" s="11">
        <v>946485</v>
      </c>
      <c r="E74" s="11"/>
      <c r="F74" s="13" t="s">
        <v>267</v>
      </c>
      <c r="G74" s="11">
        <v>4229689</v>
      </c>
      <c r="H74" s="11">
        <v>14500000</v>
      </c>
      <c r="I74" s="10"/>
      <c r="K74">
        <f t="shared" si="0"/>
        <v>1</v>
      </c>
    </row>
    <row r="75" spans="1:11" x14ac:dyDescent="0.25">
      <c r="A75" s="10" t="s">
        <v>268</v>
      </c>
      <c r="B75" s="10" t="s">
        <v>47</v>
      </c>
      <c r="C75" s="10"/>
      <c r="D75" s="11">
        <v>613676</v>
      </c>
      <c r="E75" s="11"/>
      <c r="F75" s="13" t="s">
        <v>269</v>
      </c>
      <c r="G75" s="11">
        <v>613676</v>
      </c>
      <c r="H75" s="11">
        <v>1109278</v>
      </c>
      <c r="I75" s="10"/>
      <c r="K75">
        <f t="shared" si="0"/>
        <v>1</v>
      </c>
    </row>
    <row r="76" spans="1:11" x14ac:dyDescent="0.25">
      <c r="A76" s="10" t="s">
        <v>270</v>
      </c>
      <c r="B76" s="10" t="s">
        <v>253</v>
      </c>
      <c r="C76" s="11"/>
      <c r="D76" s="11">
        <v>1048044</v>
      </c>
      <c r="E76" s="11"/>
      <c r="F76" s="13" t="s">
        <v>28</v>
      </c>
      <c r="G76" s="11">
        <v>1721756</v>
      </c>
      <c r="H76" s="11">
        <v>6356723</v>
      </c>
      <c r="I76" s="10"/>
      <c r="K76">
        <f t="shared" si="0"/>
        <v>1</v>
      </c>
    </row>
    <row r="77" spans="1:11" x14ac:dyDescent="0.25">
      <c r="A77" s="10" t="s">
        <v>271</v>
      </c>
      <c r="B77" s="10" t="s">
        <v>47</v>
      </c>
      <c r="C77" s="10"/>
      <c r="D77" s="11">
        <v>115056</v>
      </c>
      <c r="E77" s="11"/>
      <c r="F77" s="13" t="s">
        <v>25</v>
      </c>
      <c r="G77" s="11">
        <v>115056</v>
      </c>
      <c r="H77" s="11">
        <v>4500000</v>
      </c>
      <c r="I77" s="10"/>
      <c r="K77">
        <f t="shared" si="0"/>
        <v>1</v>
      </c>
    </row>
    <row r="78" spans="1:11" x14ac:dyDescent="0.25">
      <c r="A78" s="10" t="s">
        <v>272</v>
      </c>
      <c r="B78" s="10" t="s">
        <v>273</v>
      </c>
      <c r="C78" s="10"/>
      <c r="D78" s="11">
        <v>124473</v>
      </c>
      <c r="E78" s="11"/>
      <c r="F78" s="13" t="s">
        <v>274</v>
      </c>
      <c r="G78" s="11">
        <v>196249</v>
      </c>
      <c r="H78" s="11">
        <v>2491942</v>
      </c>
      <c r="I78" s="10"/>
    </row>
    <row r="79" spans="1:11" x14ac:dyDescent="0.25">
      <c r="A79" s="10" t="s">
        <v>275</v>
      </c>
      <c r="B79" s="10" t="s">
        <v>276</v>
      </c>
      <c r="C79" s="11"/>
      <c r="D79" s="11">
        <v>941815</v>
      </c>
      <c r="E79" s="11"/>
      <c r="F79" s="13" t="s">
        <v>36</v>
      </c>
      <c r="G79" s="11">
        <v>941815</v>
      </c>
      <c r="H79" s="11">
        <v>991815</v>
      </c>
      <c r="I79" s="10"/>
      <c r="K79">
        <f t="shared" ref="K78:K141" si="1">IF(G79=J79,0,1)</f>
        <v>1</v>
      </c>
    </row>
    <row r="80" spans="1:11" x14ac:dyDescent="0.25">
      <c r="A80" s="10" t="s">
        <v>277</v>
      </c>
      <c r="B80" s="10" t="s">
        <v>278</v>
      </c>
      <c r="C80" s="11"/>
      <c r="D80" s="11">
        <v>412058</v>
      </c>
      <c r="E80" s="11"/>
      <c r="F80" s="13" t="s">
        <v>279</v>
      </c>
      <c r="G80" s="11">
        <v>1665081</v>
      </c>
      <c r="H80" s="11">
        <v>1665081</v>
      </c>
      <c r="I80" s="19"/>
      <c r="K80">
        <f t="shared" si="1"/>
        <v>1</v>
      </c>
    </row>
    <row r="81" spans="1:11" x14ac:dyDescent="0.25">
      <c r="A81" s="10" t="s">
        <v>280</v>
      </c>
      <c r="B81" s="10" t="s">
        <v>281</v>
      </c>
      <c r="C81" s="11"/>
      <c r="D81" s="11">
        <v>1358</v>
      </c>
      <c r="E81" s="11"/>
      <c r="F81" s="13" t="s">
        <v>279</v>
      </c>
      <c r="G81" s="11">
        <v>2345247</v>
      </c>
      <c r="H81" s="11">
        <v>2345247</v>
      </c>
      <c r="I81" s="19"/>
      <c r="K81">
        <f t="shared" si="1"/>
        <v>1</v>
      </c>
    </row>
    <row r="82" spans="1:11" x14ac:dyDescent="0.25">
      <c r="A82" s="10" t="s">
        <v>282</v>
      </c>
      <c r="B82" s="10" t="s">
        <v>283</v>
      </c>
      <c r="C82" s="11"/>
      <c r="D82" s="11">
        <v>315910</v>
      </c>
      <c r="E82" s="11"/>
      <c r="F82" s="13" t="s">
        <v>284</v>
      </c>
      <c r="G82" s="11">
        <v>1970104</v>
      </c>
      <c r="H82" s="11">
        <v>1970104</v>
      </c>
      <c r="I82" s="19"/>
      <c r="K82">
        <f t="shared" si="1"/>
        <v>1</v>
      </c>
    </row>
    <row r="83" spans="1:11" x14ac:dyDescent="0.25">
      <c r="A83" s="10" t="s">
        <v>285</v>
      </c>
      <c r="B83" s="10" t="s">
        <v>286</v>
      </c>
      <c r="C83" s="11"/>
      <c r="D83" s="11">
        <v>1038829</v>
      </c>
      <c r="E83" s="11"/>
      <c r="F83" s="13" t="s">
        <v>287</v>
      </c>
      <c r="G83" s="11">
        <v>1259147</v>
      </c>
      <c r="H83" s="11">
        <v>3100000</v>
      </c>
      <c r="I83" s="10"/>
      <c r="K83">
        <f t="shared" si="1"/>
        <v>1</v>
      </c>
    </row>
    <row r="84" spans="1:11" x14ac:dyDescent="0.25">
      <c r="A84" s="10" t="s">
        <v>288</v>
      </c>
      <c r="B84" s="10" t="s">
        <v>47</v>
      </c>
      <c r="C84" s="25"/>
      <c r="D84" s="11">
        <v>398709.12</v>
      </c>
      <c r="E84" s="25"/>
      <c r="F84" s="13" t="s">
        <v>289</v>
      </c>
      <c r="G84" s="11">
        <v>4946831.3499999996</v>
      </c>
      <c r="H84" s="11">
        <v>421950000</v>
      </c>
      <c r="I84" s="10"/>
      <c r="K84">
        <f t="shared" si="1"/>
        <v>1</v>
      </c>
    </row>
    <row r="85" spans="1:11" x14ac:dyDescent="0.25">
      <c r="A85" s="10" t="s">
        <v>290</v>
      </c>
      <c r="B85" s="10" t="s">
        <v>291</v>
      </c>
      <c r="C85" s="25"/>
      <c r="D85" s="11">
        <v>34230.9</v>
      </c>
      <c r="E85" s="25"/>
      <c r="F85" s="13" t="s">
        <v>69</v>
      </c>
      <c r="G85" s="11">
        <v>47736.7</v>
      </c>
      <c r="H85" s="11">
        <v>2300000</v>
      </c>
      <c r="I85" s="10"/>
      <c r="K85">
        <f t="shared" si="1"/>
        <v>1</v>
      </c>
    </row>
    <row r="86" spans="1:11" x14ac:dyDescent="0.25">
      <c r="A86" s="10" t="s">
        <v>292</v>
      </c>
      <c r="B86" s="10" t="s">
        <v>47</v>
      </c>
      <c r="C86" s="25"/>
      <c r="D86" s="11">
        <v>28323.77</v>
      </c>
      <c r="E86" s="25"/>
      <c r="F86" s="13" t="s">
        <v>274</v>
      </c>
      <c r="G86" s="11">
        <v>224769.72</v>
      </c>
      <c r="H86" s="11">
        <v>7200000</v>
      </c>
      <c r="I86" s="10"/>
      <c r="K86">
        <f t="shared" si="1"/>
        <v>1</v>
      </c>
    </row>
    <row r="87" spans="1:11" x14ac:dyDescent="0.25">
      <c r="A87" s="10" t="s">
        <v>293</v>
      </c>
      <c r="B87" s="10" t="s">
        <v>47</v>
      </c>
      <c r="C87" s="25"/>
      <c r="D87" s="11">
        <v>15503.35</v>
      </c>
      <c r="E87" s="25"/>
      <c r="F87" s="13" t="s">
        <v>294</v>
      </c>
      <c r="G87" s="11">
        <v>73253685.150000006</v>
      </c>
      <c r="H87" s="11">
        <v>93380000</v>
      </c>
      <c r="I87" s="19"/>
      <c r="K87">
        <f t="shared" si="1"/>
        <v>1</v>
      </c>
    </row>
    <row r="88" spans="1:11" x14ac:dyDescent="0.25">
      <c r="A88" s="10" t="s">
        <v>295</v>
      </c>
      <c r="B88" s="10" t="s">
        <v>47</v>
      </c>
      <c r="C88" s="25"/>
      <c r="D88" s="11">
        <v>41058.949999999997</v>
      </c>
      <c r="E88" s="25"/>
      <c r="F88" s="13" t="s">
        <v>31</v>
      </c>
      <c r="G88" s="11">
        <v>86914.64</v>
      </c>
      <c r="H88" s="11">
        <v>3000000</v>
      </c>
      <c r="I88" s="10"/>
      <c r="K88">
        <f t="shared" si="1"/>
        <v>1</v>
      </c>
    </row>
    <row r="89" spans="1:11" x14ac:dyDescent="0.25">
      <c r="A89" s="10" t="s">
        <v>296</v>
      </c>
      <c r="B89" s="57" t="s">
        <v>297</v>
      </c>
      <c r="C89" s="25"/>
      <c r="D89" s="58">
        <v>0</v>
      </c>
      <c r="E89" s="25"/>
      <c r="F89" s="13" t="s">
        <v>298</v>
      </c>
      <c r="G89" s="58">
        <v>7018154.7000000002</v>
      </c>
      <c r="H89" s="58">
        <v>9460000</v>
      </c>
      <c r="I89" s="72"/>
      <c r="K89">
        <f t="shared" si="1"/>
        <v>1</v>
      </c>
    </row>
    <row r="90" spans="1:11" x14ac:dyDescent="0.25">
      <c r="A90" s="10" t="s">
        <v>299</v>
      </c>
      <c r="B90" s="10" t="s">
        <v>297</v>
      </c>
      <c r="C90" s="25"/>
      <c r="D90" s="11">
        <v>4340.5600000000004</v>
      </c>
      <c r="E90" s="25"/>
      <c r="F90" s="13" t="s">
        <v>300</v>
      </c>
      <c r="G90" s="11">
        <v>1117195.78</v>
      </c>
      <c r="H90" s="11">
        <v>1200000</v>
      </c>
      <c r="I90" s="10"/>
      <c r="K90">
        <f t="shared" si="1"/>
        <v>1</v>
      </c>
    </row>
    <row r="91" spans="1:11" x14ac:dyDescent="0.25">
      <c r="A91" s="10" t="s">
        <v>301</v>
      </c>
      <c r="B91" s="10" t="s">
        <v>297</v>
      </c>
      <c r="C91" s="25"/>
      <c r="D91" s="11">
        <v>409515.37</v>
      </c>
      <c r="E91" s="25"/>
      <c r="F91" s="13" t="s">
        <v>284</v>
      </c>
      <c r="G91" s="11">
        <v>3485429.58</v>
      </c>
      <c r="H91" s="11">
        <v>3400000</v>
      </c>
      <c r="I91" s="10"/>
      <c r="K91">
        <f t="shared" si="1"/>
        <v>1</v>
      </c>
    </row>
    <row r="92" spans="1:11" x14ac:dyDescent="0.25">
      <c r="A92" s="10" t="s">
        <v>302</v>
      </c>
      <c r="B92" s="10" t="s">
        <v>297</v>
      </c>
      <c r="C92" s="25"/>
      <c r="D92" s="11">
        <v>1823378.24</v>
      </c>
      <c r="E92" s="25"/>
      <c r="F92" s="13" t="s">
        <v>31</v>
      </c>
      <c r="G92" s="11">
        <v>1981207.56</v>
      </c>
      <c r="H92" s="11">
        <v>2400000</v>
      </c>
      <c r="I92" s="10"/>
      <c r="K92">
        <f t="shared" si="1"/>
        <v>1</v>
      </c>
    </row>
    <row r="93" spans="1:11" x14ac:dyDescent="0.25">
      <c r="A93" s="10" t="s">
        <v>303</v>
      </c>
      <c r="B93" s="10"/>
      <c r="C93" s="25"/>
      <c r="D93" s="11">
        <v>763014.46</v>
      </c>
      <c r="E93" s="25"/>
      <c r="F93" s="13" t="s">
        <v>34</v>
      </c>
      <c r="G93" s="11">
        <v>1300067.54</v>
      </c>
      <c r="H93" s="11">
        <f>1700000+281000</f>
        <v>1981000</v>
      </c>
      <c r="I93" s="10"/>
      <c r="K93">
        <f t="shared" si="1"/>
        <v>1</v>
      </c>
    </row>
    <row r="94" spans="1:11" x14ac:dyDescent="0.25">
      <c r="A94" s="10" t="s">
        <v>304</v>
      </c>
      <c r="B94" s="10" t="s">
        <v>47</v>
      </c>
      <c r="C94" s="25"/>
      <c r="D94" s="11">
        <v>27848344.800000001</v>
      </c>
      <c r="E94" s="25"/>
      <c r="F94" s="13" t="s">
        <v>305</v>
      </c>
      <c r="G94" s="11">
        <v>57363272.450000003</v>
      </c>
      <c r="H94" s="11">
        <v>61830000</v>
      </c>
      <c r="I94" s="10"/>
      <c r="K94">
        <f t="shared" si="1"/>
        <v>1</v>
      </c>
    </row>
    <row r="95" spans="1:11" x14ac:dyDescent="0.25">
      <c r="A95" s="10" t="s">
        <v>306</v>
      </c>
      <c r="B95" s="10" t="s">
        <v>47</v>
      </c>
      <c r="C95" s="25"/>
      <c r="D95" s="11">
        <v>859913.62</v>
      </c>
      <c r="E95" s="25"/>
      <c r="F95" s="13" t="s">
        <v>307</v>
      </c>
      <c r="G95" s="11">
        <v>3548776.86</v>
      </c>
      <c r="H95" s="11">
        <v>19000000</v>
      </c>
      <c r="I95" s="10"/>
      <c r="K95">
        <f t="shared" si="1"/>
        <v>1</v>
      </c>
    </row>
    <row r="96" spans="1:11" x14ac:dyDescent="0.25">
      <c r="A96" s="10" t="s">
        <v>308</v>
      </c>
      <c r="B96" s="10" t="s">
        <v>47</v>
      </c>
      <c r="C96" s="25"/>
      <c r="D96" s="11">
        <v>0</v>
      </c>
      <c r="E96" s="25"/>
      <c r="F96" s="13" t="s">
        <v>309</v>
      </c>
      <c r="G96" s="11">
        <v>12165513.130000001</v>
      </c>
      <c r="H96" s="11">
        <v>12194000</v>
      </c>
      <c r="I96" s="19"/>
      <c r="K96">
        <f t="shared" si="1"/>
        <v>1</v>
      </c>
    </row>
    <row r="97" spans="1:11" x14ac:dyDescent="0.25">
      <c r="A97" s="10" t="s">
        <v>310</v>
      </c>
      <c r="B97" s="10" t="s">
        <v>47</v>
      </c>
      <c r="C97" s="25"/>
      <c r="D97" s="11">
        <v>145870.87</v>
      </c>
      <c r="E97" s="25"/>
      <c r="F97" s="13" t="s">
        <v>287</v>
      </c>
      <c r="G97" s="11">
        <v>5258165.5</v>
      </c>
      <c r="H97" s="11">
        <v>5923000</v>
      </c>
      <c r="I97" s="10"/>
      <c r="K97">
        <f t="shared" si="1"/>
        <v>1</v>
      </c>
    </row>
    <row r="98" spans="1:11" x14ac:dyDescent="0.25">
      <c r="A98" s="10" t="s">
        <v>311</v>
      </c>
      <c r="B98" s="10" t="s">
        <v>47</v>
      </c>
      <c r="C98" s="25"/>
      <c r="D98" s="11">
        <v>90140.11</v>
      </c>
      <c r="E98" s="25"/>
      <c r="F98" s="13" t="s">
        <v>312</v>
      </c>
      <c r="G98" s="11">
        <v>412838.44</v>
      </c>
      <c r="H98" s="11">
        <v>6000000</v>
      </c>
      <c r="I98" s="10"/>
      <c r="K98">
        <f t="shared" si="1"/>
        <v>1</v>
      </c>
    </row>
    <row r="99" spans="1:11" x14ac:dyDescent="0.25">
      <c r="A99" s="10" t="s">
        <v>313</v>
      </c>
      <c r="B99" s="10" t="s">
        <v>314</v>
      </c>
      <c r="C99" s="25"/>
      <c r="D99" s="11">
        <v>64544.39</v>
      </c>
      <c r="E99" s="25"/>
      <c r="F99" s="13" t="s">
        <v>315</v>
      </c>
      <c r="G99" s="11">
        <v>202033.59</v>
      </c>
      <c r="H99" s="11">
        <v>5567000</v>
      </c>
      <c r="I99" s="23"/>
      <c r="K99">
        <f t="shared" si="1"/>
        <v>1</v>
      </c>
    </row>
    <row r="100" spans="1:11" x14ac:dyDescent="0.25">
      <c r="A100" s="10" t="s">
        <v>316</v>
      </c>
      <c r="B100" s="10" t="s">
        <v>47</v>
      </c>
      <c r="C100" s="25"/>
      <c r="D100" s="11">
        <v>81325.61</v>
      </c>
      <c r="E100" s="25"/>
      <c r="F100" s="13" t="s">
        <v>315</v>
      </c>
      <c r="G100" s="11">
        <v>278819.90999999997</v>
      </c>
      <c r="H100" s="11">
        <v>12050000</v>
      </c>
      <c r="I100" s="10"/>
      <c r="K100">
        <f t="shared" si="1"/>
        <v>1</v>
      </c>
    </row>
    <row r="101" spans="1:11" x14ac:dyDescent="0.25">
      <c r="A101" s="10" t="s">
        <v>317</v>
      </c>
      <c r="B101" s="10" t="s">
        <v>47</v>
      </c>
      <c r="C101" s="25"/>
      <c r="D101" s="11">
        <v>229491.26</v>
      </c>
      <c r="E101" s="25"/>
      <c r="F101" s="13" t="s">
        <v>307</v>
      </c>
      <c r="G101" s="11">
        <v>590916.64</v>
      </c>
      <c r="H101" s="11">
        <v>11499000</v>
      </c>
      <c r="I101" s="19"/>
      <c r="K101">
        <f t="shared" si="1"/>
        <v>1</v>
      </c>
    </row>
    <row r="102" spans="1:11" x14ac:dyDescent="0.25">
      <c r="A102" s="10" t="s">
        <v>318</v>
      </c>
      <c r="B102" s="10" t="s">
        <v>319</v>
      </c>
      <c r="C102" s="25"/>
      <c r="D102" s="11">
        <v>34531.480000000003</v>
      </c>
      <c r="E102" s="25"/>
      <c r="F102" s="13" t="s">
        <v>191</v>
      </c>
      <c r="G102" s="11">
        <v>117010.6</v>
      </c>
      <c r="H102" s="11">
        <v>5000000</v>
      </c>
      <c r="I102" s="10"/>
      <c r="K102">
        <f t="shared" si="1"/>
        <v>1</v>
      </c>
    </row>
    <row r="103" spans="1:11" x14ac:dyDescent="0.25">
      <c r="A103" s="10" t="s">
        <v>320</v>
      </c>
      <c r="B103" s="10" t="s">
        <v>76</v>
      </c>
      <c r="C103" s="25"/>
      <c r="D103" s="11">
        <v>0</v>
      </c>
      <c r="E103" s="25"/>
      <c r="F103" s="13" t="s">
        <v>321</v>
      </c>
      <c r="G103" s="11">
        <v>17284.580000000002</v>
      </c>
      <c r="H103" s="11">
        <v>500000</v>
      </c>
      <c r="I103" s="10"/>
      <c r="K103">
        <f t="shared" si="1"/>
        <v>1</v>
      </c>
    </row>
    <row r="104" spans="1:11" x14ac:dyDescent="0.25">
      <c r="A104" s="10" t="s">
        <v>322</v>
      </c>
      <c r="B104" s="10" t="s">
        <v>76</v>
      </c>
      <c r="C104" s="25"/>
      <c r="D104" s="11">
        <v>0</v>
      </c>
      <c r="E104" s="25"/>
      <c r="F104" s="13" t="s">
        <v>81</v>
      </c>
      <c r="G104" s="11">
        <v>17284.580000000002</v>
      </c>
      <c r="H104" s="11">
        <v>500000</v>
      </c>
      <c r="I104" s="10"/>
      <c r="K104">
        <f t="shared" si="1"/>
        <v>1</v>
      </c>
    </row>
    <row r="105" spans="1:11" x14ac:dyDescent="0.25">
      <c r="A105" s="10" t="s">
        <v>323</v>
      </c>
      <c r="B105" s="10" t="s">
        <v>76</v>
      </c>
      <c r="C105" s="59"/>
      <c r="D105" s="11">
        <v>0</v>
      </c>
      <c r="E105" s="59"/>
      <c r="F105" s="13" t="s">
        <v>274</v>
      </c>
      <c r="G105" s="11">
        <v>71776.33</v>
      </c>
      <c r="H105" s="11">
        <v>2491942</v>
      </c>
      <c r="I105" s="10"/>
      <c r="K105">
        <f t="shared" si="1"/>
        <v>1</v>
      </c>
    </row>
    <row r="106" spans="1:11" x14ac:dyDescent="0.25">
      <c r="A106" s="10" t="s">
        <v>324</v>
      </c>
      <c r="B106" s="10" t="s">
        <v>47</v>
      </c>
      <c r="C106" s="59"/>
      <c r="D106" s="11">
        <v>153794.21</v>
      </c>
      <c r="E106" s="59"/>
      <c r="F106" s="13" t="s">
        <v>325</v>
      </c>
      <c r="G106" s="11">
        <v>479873.11</v>
      </c>
      <c r="H106" s="11">
        <v>5241000</v>
      </c>
      <c r="I106" s="19"/>
      <c r="K106">
        <f t="shared" si="1"/>
        <v>1</v>
      </c>
    </row>
    <row r="107" spans="1:11" x14ac:dyDescent="0.25">
      <c r="A107" s="10" t="s">
        <v>326</v>
      </c>
      <c r="B107" s="10" t="s">
        <v>327</v>
      </c>
      <c r="C107" s="59"/>
      <c r="D107" s="11">
        <v>179916.23</v>
      </c>
      <c r="E107" s="59"/>
      <c r="F107" s="13" t="s">
        <v>328</v>
      </c>
      <c r="G107" s="11">
        <v>12545592.539999999</v>
      </c>
      <c r="H107" s="11">
        <v>69360000</v>
      </c>
      <c r="I107" s="10"/>
      <c r="K107">
        <f t="shared" si="1"/>
        <v>1</v>
      </c>
    </row>
    <row r="108" spans="1:11" x14ac:dyDescent="0.25">
      <c r="A108" s="10" t="s">
        <v>329</v>
      </c>
      <c r="B108" s="57" t="s">
        <v>47</v>
      </c>
      <c r="C108" s="59"/>
      <c r="D108" s="58">
        <v>0</v>
      </c>
      <c r="E108" s="59"/>
      <c r="F108" s="13" t="s">
        <v>330</v>
      </c>
      <c r="G108" s="58">
        <v>11831177.890000001</v>
      </c>
      <c r="H108" s="58">
        <v>12150000</v>
      </c>
      <c r="I108" s="72"/>
      <c r="K108">
        <f t="shared" si="1"/>
        <v>1</v>
      </c>
    </row>
    <row r="109" spans="1:11" x14ac:dyDescent="0.25">
      <c r="A109" s="10" t="s">
        <v>331</v>
      </c>
      <c r="B109" s="10" t="s">
        <v>47</v>
      </c>
      <c r="C109" s="59"/>
      <c r="D109" s="11">
        <v>5124614.8099999996</v>
      </c>
      <c r="E109" s="59"/>
      <c r="F109" s="13" t="s">
        <v>325</v>
      </c>
      <c r="G109" s="11">
        <v>8073131.21</v>
      </c>
      <c r="H109" s="11">
        <v>34688000</v>
      </c>
      <c r="I109" s="10"/>
      <c r="K109">
        <f t="shared" si="1"/>
        <v>1</v>
      </c>
    </row>
    <row r="110" spans="1:11" x14ac:dyDescent="0.25">
      <c r="A110" s="10" t="s">
        <v>332</v>
      </c>
      <c r="B110" s="10" t="s">
        <v>47</v>
      </c>
      <c r="C110" s="59"/>
      <c r="D110" s="11">
        <v>1758952.49</v>
      </c>
      <c r="E110" s="59"/>
      <c r="F110" s="13" t="s">
        <v>206</v>
      </c>
      <c r="G110" s="11">
        <v>1711559.28</v>
      </c>
      <c r="H110" s="11">
        <f>1771559.28+36000+25000</f>
        <v>1832559.28</v>
      </c>
      <c r="I110" s="10"/>
      <c r="K110">
        <f t="shared" si="1"/>
        <v>1</v>
      </c>
    </row>
    <row r="111" spans="1:11" x14ac:dyDescent="0.25">
      <c r="A111" s="10" t="s">
        <v>333</v>
      </c>
      <c r="B111" s="10" t="s">
        <v>334</v>
      </c>
      <c r="C111" s="59"/>
      <c r="D111" s="11">
        <v>29620.71</v>
      </c>
      <c r="E111" s="59"/>
      <c r="F111" s="13" t="s">
        <v>335</v>
      </c>
      <c r="G111" s="11">
        <v>272762.75</v>
      </c>
      <c r="H111" s="11">
        <v>4500000</v>
      </c>
      <c r="I111" s="10"/>
      <c r="K111">
        <f t="shared" si="1"/>
        <v>1</v>
      </c>
    </row>
    <row r="112" spans="1:11" x14ac:dyDescent="0.25">
      <c r="A112" s="10" t="s">
        <v>59</v>
      </c>
      <c r="B112" s="10" t="s">
        <v>47</v>
      </c>
      <c r="C112" s="59"/>
      <c r="D112" s="11">
        <v>24832.82</v>
      </c>
      <c r="E112" s="59"/>
      <c r="F112" s="13" t="s">
        <v>60</v>
      </c>
      <c r="G112" s="11">
        <v>24832.82</v>
      </c>
      <c r="H112" s="11">
        <v>15000000</v>
      </c>
      <c r="I112" s="10"/>
      <c r="K112">
        <f t="shared" si="1"/>
        <v>1</v>
      </c>
    </row>
    <row r="113" spans="1:11" x14ac:dyDescent="0.25">
      <c r="A113" s="10" t="s">
        <v>336</v>
      </c>
      <c r="B113" s="10" t="s">
        <v>76</v>
      </c>
      <c r="C113" s="11"/>
      <c r="D113" s="11">
        <v>165404</v>
      </c>
      <c r="E113" s="11"/>
      <c r="F113" s="13" t="s">
        <v>337</v>
      </c>
      <c r="G113" s="11">
        <v>165404</v>
      </c>
      <c r="H113" s="11">
        <v>1336009.2</v>
      </c>
      <c r="I113" s="10"/>
      <c r="K113">
        <f t="shared" si="1"/>
        <v>1</v>
      </c>
    </row>
    <row r="114" spans="1:11" x14ac:dyDescent="0.25">
      <c r="A114" s="10" t="s">
        <v>338</v>
      </c>
      <c r="B114" s="10" t="s">
        <v>339</v>
      </c>
      <c r="C114" s="11"/>
      <c r="D114" s="11">
        <v>41192</v>
      </c>
      <c r="E114" s="11"/>
      <c r="F114" s="13" t="s">
        <v>17</v>
      </c>
      <c r="G114" s="11">
        <v>41192</v>
      </c>
      <c r="H114" s="11">
        <v>2025671.84</v>
      </c>
      <c r="I114" s="10"/>
    </row>
    <row r="115" spans="1:11" x14ac:dyDescent="0.25">
      <c r="A115" s="10" t="s">
        <v>340</v>
      </c>
      <c r="B115" s="10" t="s">
        <v>264</v>
      </c>
      <c r="C115" s="11"/>
      <c r="D115" s="11">
        <v>0</v>
      </c>
      <c r="E115" s="11"/>
      <c r="F115" s="13" t="s">
        <v>341</v>
      </c>
      <c r="G115" s="11">
        <v>43388</v>
      </c>
      <c r="H115" s="11">
        <v>2000000</v>
      </c>
      <c r="I115" s="10"/>
      <c r="K115">
        <f t="shared" si="1"/>
        <v>1</v>
      </c>
    </row>
    <row r="116" spans="1:11" x14ac:dyDescent="0.25">
      <c r="A116" s="10" t="s">
        <v>342</v>
      </c>
      <c r="B116" s="10" t="s">
        <v>343</v>
      </c>
      <c r="C116" s="11"/>
      <c r="D116" s="11">
        <v>18575</v>
      </c>
      <c r="E116" s="11"/>
      <c r="F116" s="13" t="s">
        <v>203</v>
      </c>
      <c r="G116" s="11">
        <v>358746</v>
      </c>
      <c r="H116" s="11">
        <v>854039</v>
      </c>
      <c r="I116" s="10"/>
      <c r="K116">
        <f t="shared" si="1"/>
        <v>1</v>
      </c>
    </row>
    <row r="117" spans="1:11" x14ac:dyDescent="0.25">
      <c r="A117" s="10" t="s">
        <v>344</v>
      </c>
      <c r="B117" s="10" t="s">
        <v>345</v>
      </c>
      <c r="C117" s="11"/>
      <c r="D117" s="11">
        <v>762488</v>
      </c>
      <c r="E117" s="11"/>
      <c r="F117" s="13" t="s">
        <v>346</v>
      </c>
      <c r="G117" s="11">
        <v>881663</v>
      </c>
      <c r="H117" s="11">
        <v>920000</v>
      </c>
      <c r="I117" s="10"/>
      <c r="K117">
        <f t="shared" si="1"/>
        <v>1</v>
      </c>
    </row>
    <row r="118" spans="1:11" x14ac:dyDescent="0.25">
      <c r="A118" s="10"/>
      <c r="B118" s="10"/>
      <c r="C118" s="11"/>
      <c r="D118" s="11"/>
      <c r="E118" s="11"/>
      <c r="F118" s="13"/>
      <c r="G118" s="11"/>
      <c r="H118" s="11"/>
      <c r="I118" s="10"/>
      <c r="K118">
        <f t="shared" si="1"/>
        <v>0</v>
      </c>
    </row>
    <row r="119" spans="1:11" x14ac:dyDescent="0.25">
      <c r="A119" s="1" t="s">
        <v>95</v>
      </c>
      <c r="B119" s="1"/>
      <c r="C119" s="2"/>
      <c r="D119" s="2"/>
      <c r="E119" s="2"/>
      <c r="F119" s="2"/>
      <c r="G119" s="2"/>
      <c r="H119" s="2"/>
      <c r="I119" s="2"/>
      <c r="K119">
        <f t="shared" si="1"/>
        <v>0</v>
      </c>
    </row>
    <row r="120" spans="1:11" x14ac:dyDescent="0.25">
      <c r="A120" s="10" t="s">
        <v>347</v>
      </c>
      <c r="B120" s="10" t="s">
        <v>348</v>
      </c>
      <c r="C120" s="56">
        <v>9193788.2799999993</v>
      </c>
      <c r="D120" s="4"/>
      <c r="E120" s="4"/>
      <c r="F120" s="9">
        <v>2023</v>
      </c>
      <c r="G120" s="4"/>
      <c r="H120" s="4"/>
      <c r="I120" s="4"/>
      <c r="K120">
        <f t="shared" si="1"/>
        <v>0</v>
      </c>
    </row>
    <row r="121" spans="1:11" x14ac:dyDescent="0.25">
      <c r="A121" s="10" t="s">
        <v>349</v>
      </c>
      <c r="B121" s="10" t="s">
        <v>350</v>
      </c>
      <c r="C121" s="56">
        <v>3108807.53</v>
      </c>
      <c r="D121" s="4"/>
      <c r="E121" s="4"/>
      <c r="F121" s="9">
        <v>2023</v>
      </c>
      <c r="G121" s="4"/>
      <c r="H121" s="4"/>
      <c r="I121" s="4"/>
      <c r="K121">
        <f t="shared" si="1"/>
        <v>0</v>
      </c>
    </row>
    <row r="122" spans="1:11" x14ac:dyDescent="0.25">
      <c r="A122" s="10" t="s">
        <v>351</v>
      </c>
      <c r="B122" s="10" t="s">
        <v>352</v>
      </c>
      <c r="C122" s="56">
        <v>1503584.02</v>
      </c>
      <c r="D122" s="4"/>
      <c r="E122" s="4"/>
      <c r="F122" s="9">
        <v>2023</v>
      </c>
      <c r="G122" s="4"/>
      <c r="H122" s="4"/>
      <c r="I122" s="4"/>
      <c r="K122">
        <f t="shared" si="1"/>
        <v>0</v>
      </c>
    </row>
    <row r="123" spans="1:11" x14ac:dyDescent="0.25">
      <c r="A123" s="10" t="s">
        <v>353</v>
      </c>
      <c r="B123" s="10" t="s">
        <v>354</v>
      </c>
      <c r="C123" s="56">
        <v>759199.96</v>
      </c>
      <c r="D123" s="4"/>
      <c r="E123" s="4"/>
      <c r="F123" s="9">
        <v>2023</v>
      </c>
      <c r="G123" s="4"/>
      <c r="H123" s="4"/>
      <c r="I123" s="4"/>
      <c r="K123">
        <f t="shared" si="1"/>
        <v>0</v>
      </c>
    </row>
    <row r="124" spans="1:11" x14ac:dyDescent="0.25">
      <c r="A124" s="10" t="s">
        <v>355</v>
      </c>
      <c r="B124" s="10" t="s">
        <v>356</v>
      </c>
      <c r="C124" s="56">
        <v>1320452.31</v>
      </c>
      <c r="D124" s="4"/>
      <c r="E124" s="4"/>
      <c r="F124" s="9">
        <v>2023</v>
      </c>
      <c r="G124" s="4"/>
      <c r="H124" s="4"/>
      <c r="I124" s="4"/>
      <c r="K124">
        <f t="shared" si="1"/>
        <v>0</v>
      </c>
    </row>
    <row r="125" spans="1:11" x14ac:dyDescent="0.25">
      <c r="A125" s="10"/>
      <c r="B125" s="10"/>
      <c r="C125" s="11"/>
      <c r="D125" s="11"/>
      <c r="E125" s="11"/>
      <c r="F125" s="13"/>
      <c r="G125" s="11"/>
      <c r="H125" s="11"/>
      <c r="I125" s="10"/>
      <c r="K125">
        <f t="shared" si="1"/>
        <v>0</v>
      </c>
    </row>
    <row r="126" spans="1:11" x14ac:dyDescent="0.25">
      <c r="A126" s="10"/>
      <c r="B126" s="10"/>
      <c r="C126" s="11"/>
      <c r="D126" s="11"/>
      <c r="E126" s="11"/>
      <c r="F126" s="13"/>
      <c r="G126" s="11"/>
      <c r="H126" s="11"/>
      <c r="I126" s="10"/>
      <c r="K126">
        <f t="shared" si="1"/>
        <v>0</v>
      </c>
    </row>
    <row r="127" spans="1:11" x14ac:dyDescent="0.25">
      <c r="A127" s="1" t="s">
        <v>104</v>
      </c>
      <c r="B127" s="1"/>
      <c r="C127" s="2"/>
      <c r="D127" s="2"/>
      <c r="E127" s="2"/>
      <c r="F127" s="2"/>
      <c r="G127" s="2"/>
      <c r="H127" s="2"/>
      <c r="I127" s="2"/>
      <c r="K127">
        <f t="shared" si="1"/>
        <v>0</v>
      </c>
    </row>
    <row r="128" spans="1:11" x14ac:dyDescent="0.25">
      <c r="A128" s="10" t="s">
        <v>357</v>
      </c>
      <c r="B128" s="10" t="s">
        <v>358</v>
      </c>
      <c r="C128" s="56">
        <v>880757.86</v>
      </c>
      <c r="D128" s="4"/>
      <c r="E128" s="4"/>
      <c r="F128" s="9">
        <v>2023</v>
      </c>
      <c r="G128" s="4"/>
      <c r="H128" s="4"/>
      <c r="I128" s="4"/>
      <c r="K128">
        <f t="shared" si="1"/>
        <v>0</v>
      </c>
    </row>
    <row r="129" spans="1:11" x14ac:dyDescent="0.25">
      <c r="A129" s="10" t="s">
        <v>359</v>
      </c>
      <c r="B129" s="10" t="s">
        <v>104</v>
      </c>
      <c r="C129" s="56">
        <v>3075940.91</v>
      </c>
      <c r="D129" s="4"/>
      <c r="E129" s="4"/>
      <c r="F129" s="9">
        <v>2023</v>
      </c>
      <c r="G129" s="4"/>
      <c r="H129" s="4"/>
      <c r="I129" s="4"/>
      <c r="K129">
        <f t="shared" si="1"/>
        <v>0</v>
      </c>
    </row>
    <row r="130" spans="1:11" x14ac:dyDescent="0.25">
      <c r="A130" s="10" t="s">
        <v>360</v>
      </c>
      <c r="B130" s="10" t="s">
        <v>361</v>
      </c>
      <c r="C130" s="56">
        <v>1578261.58</v>
      </c>
      <c r="D130" s="4"/>
      <c r="E130" s="4"/>
      <c r="F130" s="9">
        <v>2023</v>
      </c>
      <c r="G130" s="4"/>
      <c r="H130" s="4"/>
      <c r="I130" s="4"/>
      <c r="K130">
        <f t="shared" si="1"/>
        <v>0</v>
      </c>
    </row>
    <row r="131" spans="1:11" x14ac:dyDescent="0.25">
      <c r="A131" s="10" t="s">
        <v>362</v>
      </c>
      <c r="B131" s="10" t="s">
        <v>363</v>
      </c>
      <c r="C131" s="56">
        <v>1775596.37</v>
      </c>
      <c r="D131" s="4"/>
      <c r="E131" s="4"/>
      <c r="F131" s="9">
        <v>2023</v>
      </c>
      <c r="G131" s="4"/>
      <c r="H131" s="4"/>
      <c r="I131" s="4"/>
      <c r="K131">
        <f t="shared" si="1"/>
        <v>0</v>
      </c>
    </row>
    <row r="132" spans="1:11" x14ac:dyDescent="0.25">
      <c r="A132" s="10" t="s">
        <v>364</v>
      </c>
      <c r="B132" s="10" t="s">
        <v>365</v>
      </c>
      <c r="C132" s="56">
        <v>8654263.75</v>
      </c>
      <c r="D132" s="4"/>
      <c r="E132" s="4"/>
      <c r="F132" s="9">
        <v>2023</v>
      </c>
      <c r="G132" s="4"/>
      <c r="H132" s="4"/>
      <c r="I132" s="4"/>
      <c r="K132">
        <f t="shared" si="1"/>
        <v>0</v>
      </c>
    </row>
    <row r="133" spans="1:11" x14ac:dyDescent="0.25">
      <c r="A133" s="10" t="s">
        <v>366</v>
      </c>
      <c r="B133" s="10" t="s">
        <v>367</v>
      </c>
      <c r="C133" s="56">
        <v>545877.92000000004</v>
      </c>
      <c r="D133" s="4"/>
      <c r="E133" s="4"/>
      <c r="F133" s="9">
        <v>2023</v>
      </c>
      <c r="G133" s="4"/>
      <c r="H133" s="4"/>
      <c r="I133" s="4"/>
      <c r="K133">
        <f t="shared" si="1"/>
        <v>0</v>
      </c>
    </row>
    <row r="134" spans="1:11" x14ac:dyDescent="0.25">
      <c r="A134" s="10" t="s">
        <v>368</v>
      </c>
      <c r="B134" s="10" t="s">
        <v>369</v>
      </c>
      <c r="C134" s="56">
        <v>5279571.95</v>
      </c>
      <c r="D134" s="4"/>
      <c r="E134" s="4"/>
      <c r="F134" s="9">
        <v>2023</v>
      </c>
      <c r="G134" s="4"/>
      <c r="H134" s="4"/>
      <c r="I134" s="4"/>
      <c r="K134">
        <f t="shared" si="1"/>
        <v>0</v>
      </c>
    </row>
    <row r="135" spans="1:11" x14ac:dyDescent="0.25">
      <c r="A135" s="10" t="s">
        <v>370</v>
      </c>
      <c r="B135" s="10" t="s">
        <v>371</v>
      </c>
      <c r="C135" s="56">
        <v>1048891.01</v>
      </c>
      <c r="D135" s="4"/>
      <c r="E135" s="4"/>
      <c r="F135" s="9">
        <v>2023</v>
      </c>
      <c r="G135" s="4"/>
      <c r="H135" s="4"/>
      <c r="I135" s="4"/>
      <c r="K135">
        <f t="shared" si="1"/>
        <v>0</v>
      </c>
    </row>
    <row r="136" spans="1:11" x14ac:dyDescent="0.25">
      <c r="A136" s="10" t="s">
        <v>372</v>
      </c>
      <c r="B136" s="10" t="s">
        <v>373</v>
      </c>
      <c r="C136" s="10"/>
      <c r="D136" s="11">
        <v>124853</v>
      </c>
      <c r="E136" s="11"/>
      <c r="F136" s="13" t="s">
        <v>374</v>
      </c>
      <c r="G136" s="11">
        <v>124853</v>
      </c>
      <c r="H136" s="73">
        <v>1202250</v>
      </c>
      <c r="I136" s="11" t="s">
        <v>375</v>
      </c>
      <c r="K136">
        <f t="shared" si="1"/>
        <v>1</v>
      </c>
    </row>
    <row r="137" spans="1:11" x14ac:dyDescent="0.25">
      <c r="A137" s="10" t="s">
        <v>376</v>
      </c>
      <c r="B137" s="10" t="s">
        <v>111</v>
      </c>
      <c r="C137" s="10"/>
      <c r="D137" s="11">
        <v>0</v>
      </c>
      <c r="E137" s="11"/>
      <c r="F137" s="13" t="s">
        <v>374</v>
      </c>
      <c r="G137" s="11">
        <v>62130</v>
      </c>
      <c r="H137" s="73">
        <v>667000</v>
      </c>
      <c r="I137" s="11" t="s">
        <v>109</v>
      </c>
      <c r="K137">
        <f t="shared" si="1"/>
        <v>1</v>
      </c>
    </row>
    <row r="138" spans="1:11" x14ac:dyDescent="0.25">
      <c r="A138" s="10" t="s">
        <v>377</v>
      </c>
      <c r="B138" s="10" t="s">
        <v>373</v>
      </c>
      <c r="C138" s="10"/>
      <c r="D138" s="11">
        <v>435587</v>
      </c>
      <c r="E138" s="11"/>
      <c r="F138" s="13" t="s">
        <v>77</v>
      </c>
      <c r="G138" s="11">
        <v>1138198</v>
      </c>
      <c r="H138" s="73">
        <f>2741839+8075000</f>
        <v>10816839</v>
      </c>
      <c r="I138" s="11" t="s">
        <v>375</v>
      </c>
      <c r="K138">
        <f t="shared" si="1"/>
        <v>1</v>
      </c>
    </row>
    <row r="139" spans="1:11" x14ac:dyDescent="0.25">
      <c r="A139" s="10" t="s">
        <v>378</v>
      </c>
      <c r="B139" s="10" t="s">
        <v>379</v>
      </c>
      <c r="C139" s="10"/>
      <c r="D139" s="11">
        <f>218755+715498</f>
        <v>934253</v>
      </c>
      <c r="E139" s="11"/>
      <c r="F139" s="13" t="s">
        <v>77</v>
      </c>
      <c r="G139" s="11">
        <f>257160+715935</f>
        <v>973095</v>
      </c>
      <c r="H139" s="73">
        <v>25709486</v>
      </c>
      <c r="I139" s="11" t="s">
        <v>109</v>
      </c>
      <c r="K139">
        <f t="shared" si="1"/>
        <v>1</v>
      </c>
    </row>
    <row r="140" spans="1:11" x14ac:dyDescent="0.25">
      <c r="A140" s="10" t="s">
        <v>380</v>
      </c>
      <c r="B140" s="10" t="s">
        <v>373</v>
      </c>
      <c r="C140" s="10"/>
      <c r="D140" s="11">
        <v>114774</v>
      </c>
      <c r="E140" s="11"/>
      <c r="F140" s="13" t="s">
        <v>381</v>
      </c>
      <c r="G140" s="11">
        <v>302925</v>
      </c>
      <c r="H140" s="11">
        <v>8000000</v>
      </c>
      <c r="I140" s="10"/>
      <c r="K140">
        <f t="shared" si="1"/>
        <v>1</v>
      </c>
    </row>
    <row r="141" spans="1:11" x14ac:dyDescent="0.25">
      <c r="A141" s="10" t="s">
        <v>382</v>
      </c>
      <c r="B141" s="10" t="s">
        <v>147</v>
      </c>
      <c r="C141" s="10"/>
      <c r="D141" s="11">
        <v>1500</v>
      </c>
      <c r="E141" s="11"/>
      <c r="F141" s="13" t="s">
        <v>15</v>
      </c>
      <c r="G141" s="11">
        <v>164582</v>
      </c>
      <c r="H141" s="11">
        <v>1000000</v>
      </c>
      <c r="I141" s="10"/>
      <c r="K141">
        <f t="shared" si="1"/>
        <v>1</v>
      </c>
    </row>
    <row r="142" spans="1:11" x14ac:dyDescent="0.25">
      <c r="A142" s="10" t="s">
        <v>383</v>
      </c>
      <c r="B142" s="10" t="s">
        <v>108</v>
      </c>
      <c r="C142" s="11"/>
      <c r="D142" s="11">
        <v>21795.599999999999</v>
      </c>
      <c r="E142" s="11"/>
      <c r="F142" s="13" t="s">
        <v>374</v>
      </c>
      <c r="G142" s="11">
        <v>21796</v>
      </c>
      <c r="H142" s="11">
        <v>911360</v>
      </c>
      <c r="I142" s="11" t="s">
        <v>112</v>
      </c>
      <c r="K142">
        <f t="shared" ref="K142:K203" si="2">IF(G142=J142,0,1)</f>
        <v>1</v>
      </c>
    </row>
    <row r="143" spans="1:11" x14ac:dyDescent="0.25">
      <c r="A143" s="10" t="s">
        <v>384</v>
      </c>
      <c r="B143" s="10" t="s">
        <v>111</v>
      </c>
      <c r="C143" s="11"/>
      <c r="D143" s="11">
        <v>1845</v>
      </c>
      <c r="E143" s="11"/>
      <c r="F143" s="13" t="s">
        <v>25</v>
      </c>
      <c r="G143" s="11">
        <v>1845</v>
      </c>
      <c r="H143" s="11">
        <v>559400</v>
      </c>
      <c r="I143" s="10" t="s">
        <v>385</v>
      </c>
      <c r="K143">
        <f t="shared" si="2"/>
        <v>1</v>
      </c>
    </row>
    <row r="144" spans="1:11" x14ac:dyDescent="0.25">
      <c r="A144" s="10" t="s">
        <v>386</v>
      </c>
      <c r="B144" s="10" t="s">
        <v>387</v>
      </c>
      <c r="C144" s="11"/>
      <c r="D144" s="11">
        <v>125000</v>
      </c>
      <c r="E144" s="11"/>
      <c r="F144" s="13" t="s">
        <v>34</v>
      </c>
      <c r="G144" s="11">
        <v>125000</v>
      </c>
      <c r="H144" s="11">
        <v>1250000</v>
      </c>
      <c r="I144" s="10"/>
      <c r="K144">
        <f t="shared" si="2"/>
        <v>1</v>
      </c>
    </row>
    <row r="145" spans="1:11" x14ac:dyDescent="0.25">
      <c r="A145" s="10"/>
      <c r="B145" s="60"/>
      <c r="C145" s="11"/>
      <c r="D145" s="11"/>
      <c r="E145" s="11"/>
      <c r="F145" s="10"/>
      <c r="G145" s="11"/>
      <c r="H145" s="10"/>
      <c r="I145" s="10"/>
      <c r="K145">
        <f t="shared" si="2"/>
        <v>0</v>
      </c>
    </row>
    <row r="146" spans="1:11" x14ac:dyDescent="0.25">
      <c r="A146" s="1" t="s">
        <v>123</v>
      </c>
      <c r="B146" s="1"/>
      <c r="C146" s="2"/>
      <c r="D146" s="2"/>
      <c r="E146" s="2"/>
      <c r="F146" s="2"/>
      <c r="G146" s="2"/>
      <c r="H146" s="2"/>
      <c r="I146" s="2"/>
      <c r="K146">
        <f t="shared" si="2"/>
        <v>0</v>
      </c>
    </row>
    <row r="147" spans="1:11" x14ac:dyDescent="0.25">
      <c r="A147" s="10" t="s">
        <v>388</v>
      </c>
      <c r="B147" s="10" t="s">
        <v>389</v>
      </c>
      <c r="C147" s="56">
        <v>2609462.79</v>
      </c>
      <c r="D147" s="4"/>
      <c r="E147" s="4"/>
      <c r="F147" s="9">
        <v>2023</v>
      </c>
      <c r="G147" s="4"/>
      <c r="H147" s="4"/>
      <c r="I147" s="4"/>
      <c r="K147">
        <f t="shared" si="2"/>
        <v>0</v>
      </c>
    </row>
    <row r="148" spans="1:11" x14ac:dyDescent="0.25">
      <c r="A148" s="10" t="s">
        <v>390</v>
      </c>
      <c r="B148" s="10" t="s">
        <v>391</v>
      </c>
      <c r="C148" s="56">
        <v>1666953.02</v>
      </c>
      <c r="D148" s="4"/>
      <c r="E148" s="4"/>
      <c r="F148" s="9">
        <v>2023</v>
      </c>
      <c r="G148" s="4"/>
      <c r="H148" s="4"/>
      <c r="I148" s="4"/>
      <c r="K148">
        <f t="shared" si="2"/>
        <v>0</v>
      </c>
    </row>
    <row r="149" spans="1:11" x14ac:dyDescent="0.25">
      <c r="A149" s="10" t="s">
        <v>392</v>
      </c>
      <c r="B149" s="10" t="s">
        <v>393</v>
      </c>
      <c r="C149" s="56">
        <v>722454.81</v>
      </c>
      <c r="D149" s="4"/>
      <c r="E149" s="4"/>
      <c r="F149" s="9">
        <v>2023</v>
      </c>
      <c r="G149" s="4"/>
      <c r="H149" s="4"/>
      <c r="I149" s="4"/>
      <c r="K149">
        <f t="shared" si="2"/>
        <v>0</v>
      </c>
    </row>
    <row r="150" spans="1:11" x14ac:dyDescent="0.25">
      <c r="A150" s="10" t="s">
        <v>394</v>
      </c>
      <c r="B150" s="10" t="s">
        <v>395</v>
      </c>
      <c r="C150" s="56">
        <v>789716.46</v>
      </c>
      <c r="D150" s="4"/>
      <c r="E150" s="4"/>
      <c r="F150" s="9">
        <v>2023</v>
      </c>
      <c r="G150" s="4"/>
      <c r="H150" s="4"/>
      <c r="I150" s="4"/>
      <c r="K150">
        <f t="shared" si="2"/>
        <v>0</v>
      </c>
    </row>
    <row r="151" spans="1:11" x14ac:dyDescent="0.25">
      <c r="A151" s="10" t="s">
        <v>396</v>
      </c>
      <c r="B151" s="10" t="s">
        <v>397</v>
      </c>
      <c r="C151" s="56">
        <v>3800372.49</v>
      </c>
      <c r="D151" s="4"/>
      <c r="E151" s="4"/>
      <c r="F151" s="9">
        <v>2023</v>
      </c>
      <c r="G151" s="4"/>
      <c r="H151" s="4"/>
      <c r="I151" s="4"/>
      <c r="K151">
        <f t="shared" si="2"/>
        <v>0</v>
      </c>
    </row>
    <row r="152" spans="1:11" x14ac:dyDescent="0.25">
      <c r="A152" s="10" t="s">
        <v>398</v>
      </c>
      <c r="B152" s="10" t="s">
        <v>399</v>
      </c>
      <c r="C152" s="56">
        <v>579680.21</v>
      </c>
      <c r="D152" s="4"/>
      <c r="E152" s="4"/>
      <c r="F152" s="9">
        <v>2023</v>
      </c>
      <c r="G152" s="4"/>
      <c r="H152" s="4"/>
      <c r="I152" s="4"/>
      <c r="K152">
        <f t="shared" si="2"/>
        <v>0</v>
      </c>
    </row>
    <row r="153" spans="1:11" x14ac:dyDescent="0.25">
      <c r="A153" s="10" t="s">
        <v>400</v>
      </c>
      <c r="B153" s="10" t="s">
        <v>401</v>
      </c>
      <c r="C153" s="56">
        <v>1770257.14</v>
      </c>
      <c r="D153" s="4"/>
      <c r="E153" s="4"/>
      <c r="F153" s="9">
        <v>2023</v>
      </c>
      <c r="G153" s="4"/>
      <c r="H153" s="4"/>
      <c r="I153" s="4"/>
      <c r="K153">
        <f t="shared" si="2"/>
        <v>0</v>
      </c>
    </row>
    <row r="154" spans="1:11" x14ac:dyDescent="0.25">
      <c r="A154" s="10" t="s">
        <v>402</v>
      </c>
      <c r="B154" s="10" t="s">
        <v>403</v>
      </c>
      <c r="C154" s="56">
        <v>1541818.62</v>
      </c>
      <c r="D154" s="4"/>
      <c r="E154" s="4"/>
      <c r="F154" s="9">
        <v>2023</v>
      </c>
      <c r="G154" s="4"/>
      <c r="H154" s="4"/>
      <c r="I154" s="4"/>
      <c r="K154">
        <f t="shared" si="2"/>
        <v>0</v>
      </c>
    </row>
    <row r="155" spans="1:11" x14ac:dyDescent="0.25">
      <c r="A155" s="10" t="s">
        <v>404</v>
      </c>
      <c r="B155" s="10" t="s">
        <v>405</v>
      </c>
      <c r="C155" s="56">
        <v>8251791.0199999996</v>
      </c>
      <c r="D155" s="4"/>
      <c r="E155" s="4"/>
      <c r="F155" s="9">
        <v>2023</v>
      </c>
      <c r="G155" s="4"/>
      <c r="H155" s="4"/>
      <c r="I155" s="4"/>
      <c r="K155">
        <f t="shared" si="2"/>
        <v>0</v>
      </c>
    </row>
    <row r="156" spans="1:11" x14ac:dyDescent="0.25">
      <c r="A156" s="10" t="s">
        <v>406</v>
      </c>
      <c r="B156" s="10" t="s">
        <v>407</v>
      </c>
      <c r="C156" s="56">
        <v>620185.68999999994</v>
      </c>
      <c r="D156" s="4"/>
      <c r="E156" s="4"/>
      <c r="F156" s="9">
        <v>2023</v>
      </c>
      <c r="G156" s="4"/>
      <c r="H156" s="4"/>
      <c r="I156" s="4"/>
      <c r="K156">
        <f t="shared" si="2"/>
        <v>0</v>
      </c>
    </row>
    <row r="157" spans="1:11" x14ac:dyDescent="0.25">
      <c r="A157" s="10" t="s">
        <v>408</v>
      </c>
      <c r="B157" s="10" t="s">
        <v>409</v>
      </c>
      <c r="C157" s="56">
        <v>1107251.98</v>
      </c>
      <c r="D157" s="4"/>
      <c r="E157" s="4"/>
      <c r="F157" s="9">
        <v>2023</v>
      </c>
      <c r="G157" s="4"/>
      <c r="H157" s="4"/>
      <c r="I157" s="4"/>
      <c r="K157">
        <f t="shared" si="2"/>
        <v>0</v>
      </c>
    </row>
    <row r="158" spans="1:11" x14ac:dyDescent="0.25">
      <c r="A158" s="10" t="s">
        <v>410</v>
      </c>
      <c r="B158" s="10" t="s">
        <v>411</v>
      </c>
      <c r="C158" s="56">
        <v>1823852.58</v>
      </c>
      <c r="D158" s="4"/>
      <c r="E158" s="4"/>
      <c r="F158" s="9">
        <v>2023</v>
      </c>
      <c r="G158" s="4"/>
      <c r="H158" s="4"/>
      <c r="I158" s="4"/>
      <c r="K158">
        <f t="shared" si="2"/>
        <v>0</v>
      </c>
    </row>
    <row r="159" spans="1:11" x14ac:dyDescent="0.25">
      <c r="A159" s="10" t="s">
        <v>412</v>
      </c>
      <c r="B159" s="10" t="s">
        <v>389</v>
      </c>
      <c r="C159" s="11"/>
      <c r="D159" s="11">
        <v>-938.13</v>
      </c>
      <c r="E159" s="11"/>
      <c r="F159" s="13" t="s">
        <v>413</v>
      </c>
      <c r="G159" s="25">
        <v>-51584.639999999999</v>
      </c>
      <c r="H159" s="11">
        <v>600000</v>
      </c>
      <c r="I159" s="10"/>
      <c r="K159">
        <f t="shared" si="2"/>
        <v>1</v>
      </c>
    </row>
    <row r="160" spans="1:11" x14ac:dyDescent="0.25">
      <c r="A160" s="10" t="s">
        <v>414</v>
      </c>
      <c r="B160" s="10" t="s">
        <v>389</v>
      </c>
      <c r="C160" s="11"/>
      <c r="D160" s="11">
        <v>-1227.78</v>
      </c>
      <c r="E160" s="11"/>
      <c r="F160" s="13" t="s">
        <v>415</v>
      </c>
      <c r="G160" s="25">
        <v>-91470.95</v>
      </c>
      <c r="H160" s="11">
        <v>600000</v>
      </c>
      <c r="I160" s="10"/>
      <c r="K160">
        <f t="shared" si="2"/>
        <v>1</v>
      </c>
    </row>
    <row r="161" spans="1:11" x14ac:dyDescent="0.25">
      <c r="A161" s="10" t="s">
        <v>416</v>
      </c>
      <c r="B161" s="10" t="s">
        <v>389</v>
      </c>
      <c r="C161" s="11"/>
      <c r="D161" s="11">
        <v>-1483.98</v>
      </c>
      <c r="E161" s="11"/>
      <c r="F161" s="13" t="s">
        <v>413</v>
      </c>
      <c r="G161" s="25">
        <v>-68932.289999999994</v>
      </c>
      <c r="H161" s="11">
        <v>1800000</v>
      </c>
      <c r="I161" s="10"/>
      <c r="K161">
        <f t="shared" si="2"/>
        <v>1</v>
      </c>
    </row>
    <row r="162" spans="1:11" x14ac:dyDescent="0.25">
      <c r="A162" s="10" t="s">
        <v>417</v>
      </c>
      <c r="B162" s="10" t="s">
        <v>389</v>
      </c>
      <c r="C162" s="11"/>
      <c r="D162" s="11">
        <v>-1359.87</v>
      </c>
      <c r="E162" s="11"/>
      <c r="F162" s="13" t="s">
        <v>413</v>
      </c>
      <c r="G162" s="25">
        <v>-54548.06</v>
      </c>
      <c r="H162" s="11">
        <v>1800000</v>
      </c>
      <c r="I162" s="10"/>
      <c r="K162">
        <f t="shared" si="2"/>
        <v>1</v>
      </c>
    </row>
    <row r="163" spans="1:11" x14ac:dyDescent="0.25">
      <c r="A163" s="10" t="s">
        <v>418</v>
      </c>
      <c r="B163" s="10" t="s">
        <v>389</v>
      </c>
      <c r="C163" s="11"/>
      <c r="D163" s="11">
        <v>-4450</v>
      </c>
      <c r="E163" s="11"/>
      <c r="F163" s="13" t="s">
        <v>415</v>
      </c>
      <c r="G163" s="25">
        <v>-90585.72</v>
      </c>
      <c r="H163" s="11">
        <v>1800000</v>
      </c>
      <c r="I163" s="10"/>
      <c r="K163">
        <f t="shared" si="2"/>
        <v>1</v>
      </c>
    </row>
    <row r="164" spans="1:11" x14ac:dyDescent="0.25">
      <c r="A164" s="10" t="s">
        <v>419</v>
      </c>
      <c r="B164" s="10" t="s">
        <v>389</v>
      </c>
      <c r="C164" s="11"/>
      <c r="D164" s="11">
        <v>-3014.04</v>
      </c>
      <c r="E164" s="11"/>
      <c r="F164" s="13" t="s">
        <v>413</v>
      </c>
      <c r="G164" s="25">
        <v>-49705.93</v>
      </c>
      <c r="H164" s="11">
        <v>1900000</v>
      </c>
      <c r="I164" s="10"/>
      <c r="K164">
        <f t="shared" si="2"/>
        <v>1</v>
      </c>
    </row>
    <row r="165" spans="1:11" x14ac:dyDescent="0.25">
      <c r="A165" s="10" t="s">
        <v>420</v>
      </c>
      <c r="B165" s="10" t="s">
        <v>389</v>
      </c>
      <c r="C165" s="11"/>
      <c r="D165" s="11">
        <v>-10394.94</v>
      </c>
      <c r="E165" s="11"/>
      <c r="F165" s="13" t="s">
        <v>415</v>
      </c>
      <c r="G165" s="25">
        <v>-114027.46</v>
      </c>
      <c r="H165" s="11">
        <v>9800000</v>
      </c>
      <c r="I165" s="10"/>
      <c r="K165">
        <f t="shared" si="2"/>
        <v>1</v>
      </c>
    </row>
    <row r="166" spans="1:11" x14ac:dyDescent="0.25">
      <c r="A166" s="14" t="s">
        <v>421</v>
      </c>
      <c r="B166" s="10" t="s">
        <v>389</v>
      </c>
      <c r="C166" s="15"/>
      <c r="D166" s="15">
        <v>-499.03</v>
      </c>
      <c r="E166" s="15"/>
      <c r="F166" s="16" t="s">
        <v>413</v>
      </c>
      <c r="G166" s="89">
        <v>-54685.19</v>
      </c>
      <c r="H166" s="11">
        <v>500000</v>
      </c>
      <c r="I166" s="10"/>
      <c r="K166">
        <f t="shared" si="2"/>
        <v>1</v>
      </c>
    </row>
    <row r="167" spans="1:11" x14ac:dyDescent="0.25">
      <c r="A167" s="23" t="s">
        <v>422</v>
      </c>
      <c r="B167" s="23" t="s">
        <v>133</v>
      </c>
      <c r="C167" s="10"/>
      <c r="D167" s="15">
        <v>402870</v>
      </c>
      <c r="E167" s="15"/>
      <c r="F167" s="16" t="s">
        <v>423</v>
      </c>
      <c r="G167" s="15">
        <v>451953</v>
      </c>
      <c r="H167" s="11">
        <v>5400000</v>
      </c>
      <c r="I167" s="74"/>
      <c r="K167">
        <f t="shared" si="2"/>
        <v>1</v>
      </c>
    </row>
    <row r="168" spans="1:11" x14ac:dyDescent="0.25">
      <c r="A168" s="23" t="s">
        <v>424</v>
      </c>
      <c r="B168" s="23" t="s">
        <v>133</v>
      </c>
      <c r="C168" s="10"/>
      <c r="D168" s="15">
        <v>744361</v>
      </c>
      <c r="E168" s="15"/>
      <c r="F168" s="16" t="s">
        <v>425</v>
      </c>
      <c r="G168" s="15">
        <v>1589252</v>
      </c>
      <c r="H168" s="11">
        <v>32500000</v>
      </c>
      <c r="I168" s="74"/>
      <c r="K168">
        <f t="shared" si="2"/>
        <v>1</v>
      </c>
    </row>
    <row r="169" spans="1:11" x14ac:dyDescent="0.25">
      <c r="A169" s="10"/>
      <c r="B169" s="10"/>
      <c r="C169" s="11"/>
      <c r="D169" s="11"/>
      <c r="E169" s="11"/>
      <c r="F169" s="10"/>
      <c r="G169" s="11"/>
      <c r="H169" s="11"/>
      <c r="I169" s="10"/>
      <c r="K169">
        <f t="shared" si="2"/>
        <v>0</v>
      </c>
    </row>
    <row r="170" spans="1:11" x14ac:dyDescent="0.25">
      <c r="A170" s="10"/>
      <c r="B170" s="10"/>
      <c r="C170" s="11"/>
      <c r="D170" s="11"/>
      <c r="E170" s="11"/>
      <c r="F170" s="10"/>
      <c r="G170" s="11"/>
      <c r="H170" s="11"/>
      <c r="I170" s="10"/>
      <c r="K170">
        <f t="shared" si="2"/>
        <v>0</v>
      </c>
    </row>
    <row r="171" spans="1:11" x14ac:dyDescent="0.25">
      <c r="A171" s="1" t="s">
        <v>134</v>
      </c>
      <c r="B171" s="1"/>
      <c r="C171" s="2"/>
      <c r="D171" s="2"/>
      <c r="E171" s="2"/>
      <c r="F171" s="20"/>
      <c r="G171" s="2"/>
      <c r="H171" s="2"/>
      <c r="I171" s="71"/>
      <c r="K171">
        <f t="shared" si="2"/>
        <v>0</v>
      </c>
    </row>
    <row r="172" spans="1:11" x14ac:dyDescent="0.25">
      <c r="A172" s="10" t="s">
        <v>426</v>
      </c>
      <c r="B172" s="10" t="s">
        <v>427</v>
      </c>
      <c r="C172" s="64">
        <v>4184384.06</v>
      </c>
      <c r="D172" s="4"/>
      <c r="E172" s="4"/>
      <c r="F172" s="22"/>
      <c r="G172" s="4"/>
      <c r="H172" s="4"/>
      <c r="I172" s="10"/>
      <c r="K172">
        <f t="shared" si="2"/>
        <v>0</v>
      </c>
    </row>
    <row r="173" spans="1:11" x14ac:dyDescent="0.25">
      <c r="A173" s="10" t="s">
        <v>428</v>
      </c>
      <c r="B173" s="10" t="s">
        <v>429</v>
      </c>
      <c r="C173" s="64">
        <v>4543622.16</v>
      </c>
      <c r="D173" s="4"/>
      <c r="E173" s="4"/>
      <c r="F173" s="22"/>
      <c r="G173" s="4"/>
      <c r="H173" s="4"/>
      <c r="I173" s="10"/>
      <c r="K173">
        <f t="shared" si="2"/>
        <v>0</v>
      </c>
    </row>
    <row r="174" spans="1:11" x14ac:dyDescent="0.25">
      <c r="A174" s="10" t="s">
        <v>430</v>
      </c>
      <c r="B174" s="10" t="s">
        <v>431</v>
      </c>
      <c r="C174" s="64">
        <v>1768754.22</v>
      </c>
      <c r="D174" s="4"/>
      <c r="E174" s="4"/>
      <c r="F174" s="22"/>
      <c r="G174" s="4"/>
      <c r="H174" s="4"/>
      <c r="I174" s="10"/>
      <c r="K174">
        <f t="shared" si="2"/>
        <v>0</v>
      </c>
    </row>
    <row r="175" spans="1:11" x14ac:dyDescent="0.25">
      <c r="A175" s="10" t="s">
        <v>432</v>
      </c>
      <c r="B175" s="10" t="s">
        <v>433</v>
      </c>
      <c r="C175" s="11"/>
      <c r="D175" s="11">
        <v>21323</v>
      </c>
      <c r="E175" s="11"/>
      <c r="F175" s="13" t="s">
        <v>434</v>
      </c>
      <c r="G175" s="11">
        <v>339547</v>
      </c>
      <c r="H175" s="11">
        <v>6000000</v>
      </c>
      <c r="I175" s="10"/>
      <c r="K175">
        <f t="shared" si="2"/>
        <v>1</v>
      </c>
    </row>
    <row r="176" spans="1:11" x14ac:dyDescent="0.25">
      <c r="A176" s="10" t="s">
        <v>435</v>
      </c>
      <c r="B176" s="10" t="s">
        <v>433</v>
      </c>
      <c r="C176" s="11"/>
      <c r="D176" s="11">
        <v>823212</v>
      </c>
      <c r="E176" s="11"/>
      <c r="F176" s="13" t="s">
        <v>436</v>
      </c>
      <c r="G176" s="11">
        <v>8341787</v>
      </c>
      <c r="H176" s="11">
        <v>8800000</v>
      </c>
      <c r="I176" s="10"/>
      <c r="K176">
        <f t="shared" si="2"/>
        <v>1</v>
      </c>
    </row>
    <row r="177" spans="1:11" x14ac:dyDescent="0.25">
      <c r="A177" s="10" t="s">
        <v>437</v>
      </c>
      <c r="B177" s="10" t="s">
        <v>433</v>
      </c>
      <c r="C177" s="11"/>
      <c r="D177" s="11">
        <v>879326</v>
      </c>
      <c r="E177" s="11"/>
      <c r="F177" s="13" t="s">
        <v>325</v>
      </c>
      <c r="G177" s="11">
        <v>8956950</v>
      </c>
      <c r="H177" s="11">
        <v>9450000</v>
      </c>
      <c r="I177" s="10"/>
      <c r="K177">
        <f t="shared" si="2"/>
        <v>1</v>
      </c>
    </row>
    <row r="178" spans="1:11" x14ac:dyDescent="0.25">
      <c r="A178" s="10" t="s">
        <v>438</v>
      </c>
      <c r="B178" s="10" t="s">
        <v>433</v>
      </c>
      <c r="C178" s="11"/>
      <c r="D178" s="11">
        <v>4830729</v>
      </c>
      <c r="E178" s="11"/>
      <c r="F178" s="13" t="s">
        <v>434</v>
      </c>
      <c r="G178" s="11">
        <v>8830072</v>
      </c>
      <c r="H178" s="11">
        <v>65000000</v>
      </c>
      <c r="I178" s="19"/>
      <c r="K178">
        <f t="shared" si="2"/>
        <v>1</v>
      </c>
    </row>
    <row r="179" spans="1:11" x14ac:dyDescent="0.25">
      <c r="A179" s="10" t="s">
        <v>439</v>
      </c>
      <c r="B179" s="10" t="s">
        <v>136</v>
      </c>
      <c r="C179" s="11"/>
      <c r="D179" s="11">
        <v>80887</v>
      </c>
      <c r="E179" s="11"/>
      <c r="F179" s="13" t="s">
        <v>440</v>
      </c>
      <c r="G179" s="11">
        <v>80887</v>
      </c>
      <c r="H179" s="11">
        <v>28000000</v>
      </c>
      <c r="I179" s="10"/>
      <c r="K179">
        <f t="shared" si="2"/>
        <v>1</v>
      </c>
    </row>
    <row r="180" spans="1:11" x14ac:dyDescent="0.25">
      <c r="A180" s="10" t="s">
        <v>441</v>
      </c>
      <c r="B180" s="10" t="s">
        <v>136</v>
      </c>
      <c r="C180" s="11"/>
      <c r="D180" s="11">
        <v>22393</v>
      </c>
      <c r="E180" s="11"/>
      <c r="F180" s="13" t="s">
        <v>17</v>
      </c>
      <c r="G180" s="11">
        <v>22393</v>
      </c>
      <c r="H180" s="11">
        <v>30000000</v>
      </c>
      <c r="I180" s="10"/>
      <c r="K180">
        <f t="shared" si="2"/>
        <v>1</v>
      </c>
    </row>
    <row r="181" spans="1:11" x14ac:dyDescent="0.25">
      <c r="A181" s="10" t="s">
        <v>442</v>
      </c>
      <c r="B181" s="10" t="s">
        <v>147</v>
      </c>
      <c r="C181" s="11"/>
      <c r="D181" s="11"/>
      <c r="E181" s="11"/>
      <c r="F181" s="13" t="s">
        <v>23</v>
      </c>
      <c r="G181" s="11">
        <v>15000</v>
      </c>
      <c r="H181" s="11">
        <v>1000000</v>
      </c>
      <c r="I181" s="10" t="s">
        <v>443</v>
      </c>
      <c r="K181">
        <f t="shared" si="2"/>
        <v>1</v>
      </c>
    </row>
    <row r="182" spans="1:11" x14ac:dyDescent="0.25">
      <c r="A182" s="10" t="s">
        <v>444</v>
      </c>
      <c r="B182" s="10" t="s">
        <v>147</v>
      </c>
      <c r="C182" s="11"/>
      <c r="D182" s="11"/>
      <c r="E182" s="11"/>
      <c r="F182" s="13" t="s">
        <v>23</v>
      </c>
      <c r="G182" s="11">
        <v>15000</v>
      </c>
      <c r="H182" s="11">
        <v>1000000</v>
      </c>
      <c r="I182" s="10" t="s">
        <v>443</v>
      </c>
      <c r="K182">
        <f t="shared" si="2"/>
        <v>1</v>
      </c>
    </row>
    <row r="183" spans="1:11" x14ac:dyDescent="0.25">
      <c r="A183" s="10" t="s">
        <v>445</v>
      </c>
      <c r="B183" s="10" t="s">
        <v>147</v>
      </c>
      <c r="C183" s="11"/>
      <c r="D183" s="11"/>
      <c r="E183" s="11"/>
      <c r="F183" s="13" t="s">
        <v>23</v>
      </c>
      <c r="G183" s="11">
        <v>15000</v>
      </c>
      <c r="H183" s="11">
        <v>1000000</v>
      </c>
      <c r="I183" s="10" t="s">
        <v>443</v>
      </c>
      <c r="K183">
        <f t="shared" si="2"/>
        <v>1</v>
      </c>
    </row>
    <row r="184" spans="1:11" x14ac:dyDescent="0.25">
      <c r="A184" s="11" t="s">
        <v>446</v>
      </c>
      <c r="B184" s="11" t="s">
        <v>141</v>
      </c>
      <c r="C184" s="11"/>
      <c r="D184" s="11">
        <v>21795</v>
      </c>
      <c r="E184" s="11"/>
      <c r="F184" s="10"/>
      <c r="G184" s="11">
        <v>21795</v>
      </c>
      <c r="H184" s="11">
        <v>550000</v>
      </c>
      <c r="I184" s="10" t="s">
        <v>447</v>
      </c>
      <c r="K184">
        <f t="shared" si="2"/>
        <v>1</v>
      </c>
    </row>
    <row r="185" spans="1:11" x14ac:dyDescent="0.25">
      <c r="A185" s="10"/>
      <c r="B185" s="10"/>
      <c r="C185" s="11"/>
      <c r="D185" s="11"/>
      <c r="E185" s="11"/>
      <c r="F185" s="10"/>
      <c r="G185" s="11"/>
      <c r="H185" s="11"/>
      <c r="I185" s="10"/>
      <c r="K185">
        <f t="shared" si="2"/>
        <v>0</v>
      </c>
    </row>
    <row r="186" spans="1:11" x14ac:dyDescent="0.25">
      <c r="A186" s="10"/>
      <c r="B186" s="10"/>
      <c r="C186" s="11"/>
      <c r="D186" s="11"/>
      <c r="E186" s="11"/>
      <c r="F186" s="13"/>
      <c r="G186" s="11"/>
      <c r="H186" s="11"/>
      <c r="I186" s="10"/>
      <c r="K186">
        <f t="shared" si="2"/>
        <v>0</v>
      </c>
    </row>
    <row r="187" spans="1:11" x14ac:dyDescent="0.25">
      <c r="A187" s="10"/>
      <c r="B187" s="10"/>
      <c r="C187" s="11"/>
      <c r="D187" s="11"/>
      <c r="E187" s="11"/>
      <c r="F187" s="13"/>
      <c r="G187" s="11"/>
      <c r="H187" s="11"/>
      <c r="I187" s="10"/>
      <c r="K187">
        <f t="shared" si="2"/>
        <v>0</v>
      </c>
    </row>
    <row r="188" spans="1:11" x14ac:dyDescent="0.25">
      <c r="A188" s="61" t="s">
        <v>148</v>
      </c>
      <c r="B188" s="61"/>
      <c r="C188" s="62"/>
      <c r="D188" s="62"/>
      <c r="E188" s="62"/>
      <c r="F188" s="63"/>
      <c r="G188" s="62"/>
      <c r="H188" s="62"/>
      <c r="I188" s="75"/>
      <c r="K188">
        <f t="shared" si="2"/>
        <v>0</v>
      </c>
    </row>
    <row r="189" spans="1:11" x14ac:dyDescent="0.25">
      <c r="A189" s="10" t="s">
        <v>448</v>
      </c>
      <c r="B189" s="10" t="s">
        <v>449</v>
      </c>
      <c r="C189" s="64">
        <v>1911557.67</v>
      </c>
      <c r="D189" s="65"/>
      <c r="E189" s="65"/>
      <c r="F189" s="66"/>
      <c r="G189" s="65"/>
      <c r="H189" s="65"/>
      <c r="I189" s="3"/>
      <c r="K189">
        <f t="shared" si="2"/>
        <v>0</v>
      </c>
    </row>
    <row r="190" spans="1:11" x14ac:dyDescent="0.25">
      <c r="A190" s="10" t="s">
        <v>450</v>
      </c>
      <c r="B190" s="10" t="s">
        <v>451</v>
      </c>
      <c r="C190" s="64">
        <v>837295.71</v>
      </c>
      <c r="D190" s="65"/>
      <c r="E190" s="65"/>
      <c r="F190" s="66"/>
      <c r="G190" s="65"/>
      <c r="H190" s="65"/>
      <c r="I190" s="3"/>
      <c r="K190">
        <f t="shared" si="2"/>
        <v>0</v>
      </c>
    </row>
    <row r="191" spans="1:11" x14ac:dyDescent="0.25">
      <c r="A191" s="10" t="s">
        <v>452</v>
      </c>
      <c r="B191" s="10" t="s">
        <v>453</v>
      </c>
      <c r="C191" s="10"/>
      <c r="D191" s="15">
        <v>880132</v>
      </c>
      <c r="E191" s="67"/>
      <c r="F191" s="13" t="s">
        <v>15</v>
      </c>
      <c r="G191" s="15">
        <v>901129</v>
      </c>
      <c r="H191" s="11">
        <v>930184.04</v>
      </c>
      <c r="I191" s="19"/>
      <c r="K191">
        <f t="shared" si="2"/>
        <v>1</v>
      </c>
    </row>
    <row r="192" spans="1:11" x14ac:dyDescent="0.25">
      <c r="A192" s="19" t="s">
        <v>454</v>
      </c>
      <c r="B192" s="68" t="s">
        <v>455</v>
      </c>
      <c r="C192" s="10"/>
      <c r="D192" s="15">
        <v>1808019</v>
      </c>
      <c r="E192" s="67"/>
      <c r="F192" s="13">
        <v>2023</v>
      </c>
      <c r="G192" s="15">
        <v>1808019</v>
      </c>
      <c r="H192" s="11">
        <v>1808019</v>
      </c>
      <c r="I192" s="19"/>
      <c r="K192">
        <f t="shared" si="2"/>
        <v>1</v>
      </c>
    </row>
    <row r="193" spans="1:11" x14ac:dyDescent="0.25">
      <c r="A193" s="10" t="s">
        <v>456</v>
      </c>
      <c r="B193" s="10" t="s">
        <v>457</v>
      </c>
      <c r="C193" s="10"/>
      <c r="D193" s="15">
        <v>38155</v>
      </c>
      <c r="E193" s="67"/>
      <c r="F193" s="13" t="s">
        <v>17</v>
      </c>
      <c r="G193" s="15">
        <v>38154</v>
      </c>
      <c r="H193" s="11">
        <v>1997000</v>
      </c>
      <c r="I193" s="19"/>
      <c r="K193">
        <f t="shared" si="2"/>
        <v>1</v>
      </c>
    </row>
    <row r="194" spans="1:11" x14ac:dyDescent="0.25">
      <c r="A194" s="10"/>
      <c r="B194" s="10"/>
      <c r="C194" s="11"/>
      <c r="D194" s="11"/>
      <c r="E194" s="11"/>
      <c r="F194" s="13"/>
      <c r="G194" s="11"/>
      <c r="H194" s="11"/>
      <c r="I194" s="10"/>
      <c r="K194">
        <f t="shared" si="2"/>
        <v>0</v>
      </c>
    </row>
    <row r="195" spans="1:11" x14ac:dyDescent="0.25">
      <c r="A195" s="5" t="s">
        <v>149</v>
      </c>
      <c r="B195" s="1"/>
      <c r="C195" s="2"/>
      <c r="D195" s="2"/>
      <c r="E195" s="2"/>
      <c r="F195" s="20"/>
      <c r="G195" s="2"/>
      <c r="H195" s="2"/>
      <c r="I195" s="71"/>
      <c r="K195">
        <f t="shared" si="2"/>
        <v>0</v>
      </c>
    </row>
    <row r="196" spans="1:11" x14ac:dyDescent="0.25">
      <c r="A196" s="10" t="s">
        <v>458</v>
      </c>
      <c r="B196" s="10" t="s">
        <v>459</v>
      </c>
      <c r="C196" s="56">
        <v>7587221.3399999999</v>
      </c>
      <c r="D196" s="4"/>
      <c r="E196" s="4"/>
      <c r="F196" s="22"/>
      <c r="G196" s="4"/>
      <c r="H196" s="4"/>
      <c r="I196" s="10"/>
      <c r="K196">
        <f t="shared" si="2"/>
        <v>0</v>
      </c>
    </row>
    <row r="197" spans="1:11" x14ac:dyDescent="0.25">
      <c r="A197" s="10" t="s">
        <v>460</v>
      </c>
      <c r="B197" s="10" t="s">
        <v>461</v>
      </c>
      <c r="C197" s="56">
        <v>3997345.8</v>
      </c>
      <c r="D197" s="4"/>
      <c r="E197" s="4"/>
      <c r="F197" s="22"/>
      <c r="G197" s="4"/>
      <c r="H197" s="4"/>
      <c r="I197" s="10"/>
      <c r="K197">
        <f t="shared" si="2"/>
        <v>0</v>
      </c>
    </row>
    <row r="198" spans="1:11" x14ac:dyDescent="0.25">
      <c r="A198" s="10" t="s">
        <v>462</v>
      </c>
      <c r="B198" s="10" t="s">
        <v>463</v>
      </c>
      <c r="C198" s="56">
        <v>1152631.69</v>
      </c>
      <c r="D198" s="4"/>
      <c r="E198" s="4"/>
      <c r="F198" s="22"/>
      <c r="G198" s="4"/>
      <c r="H198" s="4"/>
      <c r="I198" s="10"/>
      <c r="K198">
        <f t="shared" si="2"/>
        <v>0</v>
      </c>
    </row>
    <row r="199" spans="1:11" x14ac:dyDescent="0.25">
      <c r="A199" s="10" t="s">
        <v>464</v>
      </c>
      <c r="B199" s="10" t="s">
        <v>261</v>
      </c>
      <c r="C199" s="56">
        <v>5667914.6399999997</v>
      </c>
      <c r="D199" s="4"/>
      <c r="E199" s="4"/>
      <c r="F199" s="22"/>
      <c r="G199" s="4"/>
      <c r="H199" s="4"/>
      <c r="I199" s="10"/>
      <c r="K199">
        <f t="shared" si="2"/>
        <v>0</v>
      </c>
    </row>
    <row r="200" spans="1:11" x14ac:dyDescent="0.25">
      <c r="A200" s="19" t="s">
        <v>465</v>
      </c>
      <c r="B200" s="19" t="s">
        <v>466</v>
      </c>
      <c r="C200" s="11"/>
      <c r="D200" s="11">
        <v>1460494.82</v>
      </c>
      <c r="E200" s="11"/>
      <c r="F200" s="13" t="s">
        <v>346</v>
      </c>
      <c r="G200" s="11">
        <f>1460494.82+2414</f>
        <v>1462908.82</v>
      </c>
      <c r="H200" s="11">
        <v>2200000</v>
      </c>
      <c r="I200" s="10"/>
      <c r="K200">
        <f t="shared" si="2"/>
        <v>1</v>
      </c>
    </row>
    <row r="201" spans="1:11" x14ac:dyDescent="0.25">
      <c r="A201" s="10" t="s">
        <v>467</v>
      </c>
      <c r="B201" s="10" t="s">
        <v>468</v>
      </c>
      <c r="C201" s="10"/>
      <c r="D201" s="11">
        <v>772021</v>
      </c>
      <c r="E201" s="11"/>
      <c r="F201" s="13" t="s">
        <v>25</v>
      </c>
      <c r="G201" s="11">
        <v>772021</v>
      </c>
      <c r="H201" s="11">
        <v>838414.53</v>
      </c>
      <c r="I201" s="10"/>
      <c r="K201">
        <f t="shared" si="2"/>
        <v>1</v>
      </c>
    </row>
    <row r="202" spans="1:11" x14ac:dyDescent="0.25">
      <c r="A202" s="87"/>
      <c r="B202" s="87"/>
      <c r="C202" s="88"/>
      <c r="D202" s="88"/>
      <c r="E202" s="88"/>
      <c r="F202" s="87"/>
      <c r="G202" s="88"/>
      <c r="H202" s="88"/>
      <c r="I202" s="87"/>
      <c r="K202">
        <f t="shared" si="2"/>
        <v>0</v>
      </c>
    </row>
    <row r="203" spans="1:11" x14ac:dyDescent="0.25">
      <c r="A203" s="29" t="s">
        <v>161</v>
      </c>
      <c r="B203" s="29"/>
      <c r="C203" s="30">
        <f>SUM(C5:C202)</f>
        <v>193461038.36000001</v>
      </c>
      <c r="D203" s="30">
        <f>SUM(D5:D202)</f>
        <v>92021934.039999977</v>
      </c>
      <c r="E203" s="30">
        <f>SUM(E5:E202)</f>
        <v>0</v>
      </c>
      <c r="F203" s="30"/>
      <c r="G203" s="30">
        <f>SUM(G5:G202)</f>
        <v>363205623.19999987</v>
      </c>
      <c r="H203" s="30">
        <f>SUM(H5:H202)</f>
        <v>1371028416.6799998</v>
      </c>
      <c r="I203" s="29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23A9-B1DA-47A0-AB00-3EA38CB31CAC}">
  <dimension ref="A1:H39"/>
  <sheetViews>
    <sheetView topLeftCell="A4" workbookViewId="0">
      <selection activeCell="K7" sqref="K7"/>
    </sheetView>
  </sheetViews>
  <sheetFormatPr defaultRowHeight="15" x14ac:dyDescent="0.25"/>
  <cols>
    <col min="1" max="1" width="47.5703125" customWidth="1"/>
    <col min="2" max="2" width="32.7109375" customWidth="1"/>
    <col min="3" max="3" width="13.42578125" customWidth="1"/>
    <col min="4" max="4" width="11.5703125" bestFit="1" customWidth="1"/>
    <col min="5" max="5" width="12.7109375" customWidth="1"/>
    <col min="6" max="6" width="12" customWidth="1"/>
    <col min="7" max="7" width="12.85546875" customWidth="1"/>
    <col min="8" max="8" width="19.7109375" customWidth="1"/>
  </cols>
  <sheetData>
    <row r="1" spans="1:8" x14ac:dyDescent="0.25">
      <c r="A1" s="90" t="s">
        <v>469</v>
      </c>
      <c r="B1" s="91"/>
      <c r="C1" s="91"/>
      <c r="D1" s="91"/>
      <c r="E1" s="91"/>
      <c r="F1" s="91"/>
      <c r="G1" s="91"/>
      <c r="H1" s="92"/>
    </row>
    <row r="2" spans="1:8" ht="120" x14ac:dyDescent="0.25">
      <c r="A2" s="1" t="s">
        <v>1</v>
      </c>
      <c r="B2" s="1" t="s">
        <v>2</v>
      </c>
      <c r="C2" s="2" t="s">
        <v>3</v>
      </c>
      <c r="D2" s="2" t="s">
        <v>470</v>
      </c>
      <c r="E2" s="2" t="s">
        <v>471</v>
      </c>
      <c r="F2" s="2" t="s">
        <v>472</v>
      </c>
      <c r="G2" s="2" t="s">
        <v>473</v>
      </c>
      <c r="H2" s="2" t="s">
        <v>8</v>
      </c>
    </row>
    <row r="3" spans="1:8" x14ac:dyDescent="0.25">
      <c r="A3" s="3"/>
      <c r="B3" s="3"/>
      <c r="C3" s="4"/>
      <c r="D3" s="4"/>
      <c r="E3" s="4"/>
      <c r="F3" s="4"/>
      <c r="G3" s="4"/>
      <c r="H3" s="4"/>
    </row>
    <row r="4" spans="1:8" x14ac:dyDescent="0.25">
      <c r="A4" s="1" t="s">
        <v>167</v>
      </c>
      <c r="B4" s="1"/>
      <c r="C4" s="2"/>
      <c r="D4" s="2"/>
      <c r="E4" s="2"/>
      <c r="F4" s="2"/>
      <c r="G4" s="2"/>
      <c r="H4" s="2"/>
    </row>
    <row r="5" spans="1:8" x14ac:dyDescent="0.25">
      <c r="A5" s="14" t="s">
        <v>474</v>
      </c>
      <c r="B5" s="44" t="s">
        <v>27</v>
      </c>
      <c r="C5" s="11"/>
      <c r="D5" s="25">
        <v>5341</v>
      </c>
      <c r="E5" s="11"/>
      <c r="F5" s="77" t="s">
        <v>279</v>
      </c>
      <c r="G5" s="11">
        <v>2392256</v>
      </c>
      <c r="H5" s="43"/>
    </row>
    <row r="6" spans="1:8" x14ac:dyDescent="0.25">
      <c r="A6" s="14" t="s">
        <v>475</v>
      </c>
      <c r="B6" s="44" t="s">
        <v>27</v>
      </c>
      <c r="C6" s="11"/>
      <c r="D6" s="11">
        <v>5721</v>
      </c>
      <c r="E6" s="11"/>
      <c r="F6" s="77" t="s">
        <v>279</v>
      </c>
      <c r="G6" s="11">
        <v>3210479</v>
      </c>
      <c r="H6" s="43"/>
    </row>
    <row r="7" spans="1:8" x14ac:dyDescent="0.25">
      <c r="A7" s="38" t="s">
        <v>476</v>
      </c>
      <c r="B7" s="44" t="s">
        <v>27</v>
      </c>
      <c r="C7" s="11"/>
      <c r="D7" s="59">
        <v>46405</v>
      </c>
      <c r="E7" s="59"/>
      <c r="F7" s="78" t="s">
        <v>477</v>
      </c>
      <c r="G7" s="59">
        <v>91840</v>
      </c>
      <c r="H7" s="79" t="s">
        <v>478</v>
      </c>
    </row>
    <row r="8" spans="1:8" x14ac:dyDescent="0.25">
      <c r="A8" s="54" t="s">
        <v>479</v>
      </c>
      <c r="B8" s="44" t="s">
        <v>27</v>
      </c>
      <c r="C8" s="11"/>
      <c r="D8" s="11"/>
      <c r="E8" s="11"/>
      <c r="F8" s="78" t="s">
        <v>480</v>
      </c>
      <c r="G8" s="11">
        <v>2877655</v>
      </c>
      <c r="H8" s="43"/>
    </row>
    <row r="9" spans="1:8" x14ac:dyDescent="0.25">
      <c r="A9" s="10" t="s">
        <v>481</v>
      </c>
      <c r="B9" s="44" t="s">
        <v>27</v>
      </c>
      <c r="C9" s="11"/>
      <c r="D9" s="11"/>
      <c r="E9" s="11"/>
      <c r="F9" s="10"/>
      <c r="G9" s="11">
        <v>0</v>
      </c>
      <c r="H9" s="23" t="s">
        <v>478</v>
      </c>
    </row>
    <row r="10" spans="1:8" x14ac:dyDescent="0.25">
      <c r="A10" s="10" t="s">
        <v>482</v>
      </c>
      <c r="B10" s="10" t="s">
        <v>27</v>
      </c>
      <c r="C10" s="11"/>
      <c r="D10" s="11"/>
      <c r="E10" s="11"/>
      <c r="F10" s="10">
        <v>2023</v>
      </c>
      <c r="G10" s="11">
        <v>0</v>
      </c>
      <c r="H10" s="19" t="s">
        <v>483</v>
      </c>
    </row>
    <row r="11" spans="1:8" x14ac:dyDescent="0.25">
      <c r="A11" s="10" t="s">
        <v>484</v>
      </c>
      <c r="B11" s="10" t="s">
        <v>27</v>
      </c>
      <c r="C11" s="11"/>
      <c r="D11" s="11">
        <v>2224565.46</v>
      </c>
      <c r="E11" s="11"/>
      <c r="F11" s="10">
        <v>2023</v>
      </c>
      <c r="G11" s="15">
        <v>2224565</v>
      </c>
      <c r="H11" s="19"/>
    </row>
    <row r="12" spans="1:8" x14ac:dyDescent="0.25">
      <c r="A12" s="10" t="s">
        <v>485</v>
      </c>
      <c r="B12" s="10" t="s">
        <v>27</v>
      </c>
      <c r="C12" s="11"/>
      <c r="D12" s="11">
        <v>48856</v>
      </c>
      <c r="E12" s="11"/>
      <c r="F12" s="10">
        <v>2021</v>
      </c>
      <c r="G12" s="15">
        <v>1477722</v>
      </c>
      <c r="H12" s="19"/>
    </row>
    <row r="13" spans="1:8" x14ac:dyDescent="0.25">
      <c r="A13" s="10" t="s">
        <v>486</v>
      </c>
      <c r="B13" s="10" t="s">
        <v>27</v>
      </c>
      <c r="C13" s="11"/>
      <c r="D13" s="11"/>
      <c r="E13" s="11"/>
      <c r="F13" s="10">
        <v>2023</v>
      </c>
      <c r="G13" s="11">
        <v>2368800</v>
      </c>
      <c r="H13" s="19"/>
    </row>
    <row r="14" spans="1:8" x14ac:dyDescent="0.25">
      <c r="A14" s="10" t="s">
        <v>487</v>
      </c>
      <c r="B14" s="10" t="s">
        <v>27</v>
      </c>
      <c r="C14" s="11"/>
      <c r="D14" s="11"/>
      <c r="E14" s="11"/>
      <c r="F14" s="10">
        <v>2023</v>
      </c>
      <c r="G14" s="11">
        <v>1522790</v>
      </c>
      <c r="H14" s="19"/>
    </row>
    <row r="15" spans="1:8" x14ac:dyDescent="0.25">
      <c r="A15" s="3"/>
      <c r="B15" s="3"/>
      <c r="C15" s="4"/>
      <c r="D15" s="4"/>
      <c r="E15" s="4"/>
      <c r="F15" s="4"/>
      <c r="G15" s="4"/>
      <c r="H15" s="4"/>
    </row>
    <row r="16" spans="1:8" x14ac:dyDescent="0.25">
      <c r="A16" s="10"/>
      <c r="B16" s="10"/>
      <c r="C16" s="11"/>
      <c r="D16" s="11"/>
      <c r="E16" s="11"/>
      <c r="F16" s="10"/>
      <c r="G16" s="11"/>
      <c r="H16" s="19"/>
    </row>
    <row r="17" spans="1:8" x14ac:dyDescent="0.25">
      <c r="A17" s="1" t="s">
        <v>243</v>
      </c>
      <c r="B17" s="1"/>
      <c r="C17" s="2"/>
      <c r="D17" s="2"/>
      <c r="E17" s="2"/>
      <c r="F17" s="20"/>
      <c r="G17" s="2"/>
      <c r="H17" s="2"/>
    </row>
    <row r="18" spans="1:8" x14ac:dyDescent="0.25">
      <c r="A18" s="10" t="s">
        <v>488</v>
      </c>
      <c r="B18" s="10" t="s">
        <v>47</v>
      </c>
      <c r="C18" s="11"/>
      <c r="D18" s="11">
        <v>224770</v>
      </c>
      <c r="E18" s="11"/>
      <c r="F18" s="13" t="s">
        <v>489</v>
      </c>
      <c r="G18" s="11">
        <v>8228676</v>
      </c>
      <c r="H18" s="27"/>
    </row>
    <row r="19" spans="1:8" x14ac:dyDescent="0.25">
      <c r="A19" s="10" t="s">
        <v>490</v>
      </c>
      <c r="B19" s="10" t="s">
        <v>47</v>
      </c>
      <c r="D19" s="11">
        <v>1134501</v>
      </c>
      <c r="E19" s="11"/>
      <c r="F19" s="13" t="s">
        <v>491</v>
      </c>
      <c r="G19" s="11">
        <v>1134501</v>
      </c>
      <c r="H19" s="27"/>
    </row>
    <row r="20" spans="1:8" x14ac:dyDescent="0.25">
      <c r="A20" s="10" t="s">
        <v>492</v>
      </c>
      <c r="B20" s="10" t="s">
        <v>47</v>
      </c>
      <c r="C20" s="11"/>
      <c r="D20" s="11"/>
      <c r="E20" s="11"/>
      <c r="F20" s="13" t="s">
        <v>493</v>
      </c>
      <c r="G20" s="11">
        <v>2905568</v>
      </c>
      <c r="H20" s="19"/>
    </row>
    <row r="21" spans="1:8" ht="30" x14ac:dyDescent="0.25">
      <c r="A21" s="10" t="s">
        <v>494</v>
      </c>
      <c r="B21" s="19" t="s">
        <v>495</v>
      </c>
      <c r="C21" s="11"/>
      <c r="D21" s="11">
        <v>33562</v>
      </c>
      <c r="E21" s="11"/>
      <c r="F21" s="10"/>
      <c r="G21" s="11">
        <v>33562</v>
      </c>
      <c r="H21" s="19" t="s">
        <v>483</v>
      </c>
    </row>
    <row r="22" spans="1:8" ht="60" x14ac:dyDescent="0.25">
      <c r="A22" s="10" t="s">
        <v>496</v>
      </c>
      <c r="B22" s="19" t="s">
        <v>497</v>
      </c>
      <c r="C22" s="11"/>
      <c r="D22" s="11">
        <v>20670</v>
      </c>
      <c r="E22" s="11"/>
      <c r="F22" s="10"/>
      <c r="G22" s="11">
        <v>120459</v>
      </c>
      <c r="H22" s="19" t="s">
        <v>483</v>
      </c>
    </row>
    <row r="23" spans="1:8" x14ac:dyDescent="0.25">
      <c r="H23" s="80"/>
    </row>
    <row r="24" spans="1:8" x14ac:dyDescent="0.25">
      <c r="A24" s="10"/>
      <c r="B24" s="10"/>
      <c r="C24" s="11"/>
      <c r="D24" s="11"/>
      <c r="E24" s="11"/>
      <c r="F24" s="10"/>
      <c r="G24" s="11"/>
      <c r="H24" s="19"/>
    </row>
    <row r="25" spans="1:8" x14ac:dyDescent="0.25">
      <c r="A25" s="1" t="s">
        <v>104</v>
      </c>
      <c r="B25" s="81"/>
      <c r="C25" s="82"/>
      <c r="D25" s="82"/>
      <c r="E25" s="82"/>
      <c r="F25" s="81"/>
      <c r="G25" s="82"/>
      <c r="H25" s="83"/>
    </row>
    <row r="26" spans="1:8" x14ac:dyDescent="0.25">
      <c r="A26" s="10" t="s">
        <v>498</v>
      </c>
      <c r="B26" s="10" t="s">
        <v>499</v>
      </c>
      <c r="C26" s="11"/>
      <c r="D26" s="11">
        <v>1305000</v>
      </c>
      <c r="E26" s="11"/>
      <c r="F26" s="10" t="s">
        <v>500</v>
      </c>
      <c r="G26" s="11">
        <v>3600000</v>
      </c>
      <c r="H26" s="19" t="s">
        <v>501</v>
      </c>
    </row>
    <row r="27" spans="1:8" x14ac:dyDescent="0.25">
      <c r="A27" s="10"/>
      <c r="B27" s="10"/>
      <c r="C27" s="10"/>
      <c r="D27" s="10"/>
      <c r="E27" s="10"/>
      <c r="F27" s="10"/>
      <c r="G27" s="10"/>
      <c r="H27" s="19"/>
    </row>
    <row r="28" spans="1:8" x14ac:dyDescent="0.25">
      <c r="A28" s="10"/>
      <c r="B28" s="10"/>
      <c r="C28" s="10"/>
      <c r="D28" s="10"/>
      <c r="E28" s="10"/>
      <c r="F28" s="10"/>
      <c r="G28" s="10"/>
      <c r="H28" s="19"/>
    </row>
    <row r="29" spans="1:8" x14ac:dyDescent="0.25">
      <c r="A29" s="84" t="s">
        <v>134</v>
      </c>
      <c r="B29" s="84"/>
      <c r="C29" s="84"/>
      <c r="D29" s="84"/>
      <c r="E29" s="84"/>
      <c r="F29" s="84"/>
      <c r="G29" s="84"/>
      <c r="H29" s="85"/>
    </row>
    <row r="30" spans="1:8" x14ac:dyDescent="0.25">
      <c r="A30" s="10" t="s">
        <v>502</v>
      </c>
      <c r="B30" s="10" t="s">
        <v>503</v>
      </c>
      <c r="C30" s="11"/>
      <c r="D30" s="11"/>
      <c r="E30" s="11"/>
      <c r="F30" s="10" t="s">
        <v>504</v>
      </c>
      <c r="G30" s="15">
        <v>3977217</v>
      </c>
      <c r="H30" s="19" t="s">
        <v>505</v>
      </c>
    </row>
    <row r="31" spans="1:8" x14ac:dyDescent="0.25">
      <c r="A31" s="10"/>
      <c r="B31" s="10"/>
      <c r="C31" s="10"/>
      <c r="D31" s="10"/>
      <c r="E31" s="10"/>
      <c r="F31" s="10"/>
      <c r="G31" s="10"/>
      <c r="H31" s="19"/>
    </row>
    <row r="32" spans="1:8" x14ac:dyDescent="0.25">
      <c r="A32" s="10"/>
      <c r="B32" s="10"/>
      <c r="C32" s="11"/>
      <c r="D32" s="11"/>
      <c r="E32" s="11"/>
      <c r="F32" s="10"/>
      <c r="G32" s="11"/>
      <c r="H32" s="19"/>
    </row>
    <row r="33" spans="1:8" x14ac:dyDescent="0.25">
      <c r="A33" s="5" t="s">
        <v>149</v>
      </c>
      <c r="B33" s="1"/>
      <c r="C33" s="2"/>
      <c r="D33" s="2"/>
      <c r="E33" s="2"/>
      <c r="F33" s="20"/>
      <c r="G33" s="2"/>
      <c r="H33" s="2"/>
    </row>
    <row r="34" spans="1:8" x14ac:dyDescent="0.25">
      <c r="A34" s="10" t="s">
        <v>506</v>
      </c>
      <c r="B34" s="10" t="s">
        <v>507</v>
      </c>
      <c r="C34" s="11"/>
      <c r="D34" s="11"/>
      <c r="E34" s="11"/>
      <c r="F34" s="10" t="s">
        <v>508</v>
      </c>
      <c r="G34" s="11">
        <v>1044890</v>
      </c>
      <c r="H34" s="19"/>
    </row>
    <row r="35" spans="1:8" x14ac:dyDescent="0.25">
      <c r="A35" s="10"/>
      <c r="B35" s="10"/>
      <c r="C35" s="11"/>
      <c r="D35" s="11"/>
      <c r="E35" s="11"/>
      <c r="F35" s="10"/>
      <c r="G35" s="11"/>
      <c r="H35" s="19"/>
    </row>
    <row r="36" spans="1:8" x14ac:dyDescent="0.25">
      <c r="A36" s="10"/>
      <c r="B36" s="10"/>
      <c r="C36" s="11"/>
      <c r="D36" s="11"/>
      <c r="E36" s="11"/>
      <c r="F36" s="10"/>
      <c r="G36" s="11"/>
      <c r="H36" s="19"/>
    </row>
    <row r="37" spans="1:8" x14ac:dyDescent="0.25">
      <c r="A37" s="10"/>
      <c r="B37" s="10"/>
      <c r="C37" s="11"/>
      <c r="D37" s="11"/>
      <c r="E37" s="11"/>
      <c r="F37" s="10"/>
      <c r="G37" s="11"/>
      <c r="H37" s="19"/>
    </row>
    <row r="38" spans="1:8" x14ac:dyDescent="0.25">
      <c r="A38" s="10"/>
      <c r="B38" s="10"/>
      <c r="C38" s="11"/>
      <c r="D38" s="11"/>
      <c r="E38" s="11"/>
      <c r="F38" s="10"/>
      <c r="G38" s="11"/>
      <c r="H38" s="19"/>
    </row>
    <row r="39" spans="1:8" x14ac:dyDescent="0.25">
      <c r="A39" s="29" t="s">
        <v>161</v>
      </c>
      <c r="B39" s="29"/>
      <c r="C39" s="30">
        <f>SUM(C5:C38)</f>
        <v>0</v>
      </c>
      <c r="D39" s="30">
        <f>SUM(D5:D38)</f>
        <v>5049391.46</v>
      </c>
      <c r="E39" s="30">
        <f>SUM(E5:E38)</f>
        <v>0</v>
      </c>
      <c r="F39" s="30"/>
      <c r="G39" s="30">
        <f>SUM(G5:G38)</f>
        <v>37210980</v>
      </c>
      <c r="H39" s="86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Under Consideration</vt:lpstr>
      <vt:lpstr>Being Incurred</vt:lpstr>
      <vt:lpstr>Completed or Discontinued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Brosnan</dc:creator>
  <cp:lastModifiedBy>Joan Brosnan</cp:lastModifiedBy>
  <dcterms:created xsi:type="dcterms:W3CDTF">2024-05-29T17:06:48Z</dcterms:created>
  <dcterms:modified xsi:type="dcterms:W3CDTF">2024-05-31T14:18:35Z</dcterms:modified>
</cp:coreProperties>
</file>