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PPS\Finance\Public Spending Code\Public Spending Code 2024\Final PSC 2024 Docs\"/>
    </mc:Choice>
  </mc:AlternateContent>
  <xr:revisionPtr revIDLastSave="0" documentId="13_ncr:1_{B5E13D61-D6FA-4A64-984D-81015C304DC1}" xr6:coauthVersionLast="47" xr6:coauthVersionMax="47" xr10:uidLastSave="{00000000-0000-0000-0000-000000000000}"/>
  <bookViews>
    <workbookView xWindow="-120" yWindow="-120" windowWidth="29040" windowHeight="17520" activeTab="1" xr2:uid="{147E4DD5-75B5-4EC2-83D7-3A19919163CE}"/>
  </bookViews>
  <sheets>
    <sheet name="Being Being Considered" sheetId="1" r:id="rId1"/>
    <sheet name="Expenditure Being Incurred" sheetId="2" r:id="rId2"/>
    <sheet name="Completed or Discontinu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D44" i="3"/>
  <c r="C44" i="3"/>
  <c r="G99" i="1"/>
  <c r="C99" i="1"/>
  <c r="H193" i="2"/>
  <c r="G193" i="2"/>
  <c r="D193" i="2"/>
  <c r="C193" i="2"/>
  <c r="G168" i="2"/>
  <c r="D168" i="2"/>
  <c r="E44" i="3" l="1"/>
  <c r="E193" i="2"/>
  <c r="D151" i="2"/>
  <c r="G151" i="2" s="1"/>
  <c r="H133" i="2"/>
  <c r="H132" i="2"/>
  <c r="H131" i="2"/>
  <c r="H130" i="2"/>
  <c r="H127" i="2"/>
  <c r="G127" i="2"/>
  <c r="D127" i="2"/>
  <c r="H125" i="2"/>
  <c r="H124" i="2"/>
  <c r="H95" i="2"/>
  <c r="H81" i="2"/>
  <c r="H79" i="2"/>
  <c r="G59" i="2"/>
  <c r="D59" i="2"/>
  <c r="H55" i="2"/>
  <c r="G43" i="2"/>
  <c r="D43" i="2"/>
  <c r="E99" i="1"/>
  <c r="G71" i="1"/>
  <c r="D70" i="1"/>
  <c r="D69" i="1"/>
  <c r="D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 Doody</author>
    <author>Kay Doody</author>
    <author>Michael Munnelly</author>
  </authors>
  <commentList>
    <comment ref="A59" authorId="0" shapeId="0" xr:uid="{309AA4BC-13AC-4BA2-A1C3-4CFC04AF3A11}">
      <text>
        <r>
          <rPr>
            <b/>
            <sz val="9"/>
            <color indexed="81"/>
            <rFont val="Tahoma"/>
            <family val="2"/>
          </rPr>
          <t>Kay  Doody:</t>
        </r>
        <r>
          <rPr>
            <sz val="9"/>
            <color indexed="81"/>
            <rFont val="Tahoma"/>
            <family val="2"/>
          </rPr>
          <t xml:space="preserve">
C202101F</t>
        </r>
      </text>
    </comment>
    <comment ref="A61" authorId="0" shapeId="0" xr:uid="{9595802E-0D04-4A58-A479-2E2C8979E45F}">
      <text>
        <r>
          <rPr>
            <b/>
            <sz val="9"/>
            <color indexed="81"/>
            <rFont val="Tahoma"/>
            <family val="2"/>
          </rPr>
          <t>Kay  Doody:</t>
        </r>
        <r>
          <rPr>
            <sz val="9"/>
            <color indexed="81"/>
            <rFont val="Tahoma"/>
            <family val="2"/>
          </rPr>
          <t xml:space="preserve">
C271152A</t>
        </r>
      </text>
    </comment>
    <comment ref="A62" authorId="0" shapeId="0" xr:uid="{EF7BA0CF-00C6-4A59-B19E-BFBA61848252}">
      <text>
        <r>
          <rPr>
            <b/>
            <sz val="9"/>
            <color indexed="81"/>
            <rFont val="Tahoma"/>
            <family val="2"/>
          </rPr>
          <t>Kay  Doody:</t>
        </r>
        <r>
          <rPr>
            <sz val="9"/>
            <color indexed="81"/>
            <rFont val="Tahoma"/>
            <family val="2"/>
          </rPr>
          <t xml:space="preserve">
C272002A</t>
        </r>
      </text>
    </comment>
    <comment ref="A63" authorId="1" shapeId="0" xr:uid="{AD1D6120-FED9-4E00-AF16-7F2F682D6A26}">
      <text>
        <r>
          <rPr>
            <b/>
            <sz val="9"/>
            <color indexed="81"/>
            <rFont val="Tahoma"/>
            <charset val="1"/>
          </rPr>
          <t>Kay Doody:</t>
        </r>
        <r>
          <rPr>
            <sz val="9"/>
            <color indexed="81"/>
            <rFont val="Tahoma"/>
            <charset val="1"/>
          </rPr>
          <t xml:space="preserve">
C202101X</t>
        </r>
      </text>
    </comment>
    <comment ref="A64" authorId="1" shapeId="0" xr:uid="{F4974CAB-C788-4368-AA6E-49F3EB8F2D25}">
      <text>
        <r>
          <rPr>
            <b/>
            <sz val="9"/>
            <color indexed="81"/>
            <rFont val="Tahoma"/>
            <charset val="1"/>
          </rPr>
          <t>Kay Doody:</t>
        </r>
        <r>
          <rPr>
            <sz val="9"/>
            <color indexed="81"/>
            <rFont val="Tahoma"/>
            <charset val="1"/>
          </rPr>
          <t xml:space="preserve">
C201704E</t>
        </r>
      </text>
    </comment>
    <comment ref="A66" authorId="2" shapeId="0" xr:uid="{ACA74172-0172-4241-8496-844D41CC7E68}">
      <text>
        <r>
          <rPr>
            <b/>
            <sz val="9"/>
            <color indexed="81"/>
            <rFont val="Tahoma"/>
            <family val="2"/>
          </rPr>
          <t>C270185H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Doody</author>
  </authors>
  <commentList>
    <comment ref="A28" authorId="0" shapeId="0" xr:uid="{746BD2FA-2579-459E-B37A-1FC2D2960EC4}">
      <text>
        <r>
          <rPr>
            <b/>
            <sz val="9"/>
            <color indexed="81"/>
            <rFont val="Tahoma"/>
            <family val="2"/>
          </rPr>
          <t>Kay Doody:</t>
        </r>
        <r>
          <rPr>
            <sz val="9"/>
            <color indexed="81"/>
            <rFont val="Tahoma"/>
            <family val="2"/>
          </rPr>
          <t xml:space="preserve">
C269009E</t>
        </r>
      </text>
    </comment>
  </commentList>
</comments>
</file>

<file path=xl/sharedStrings.xml><?xml version="1.0" encoding="utf-8"?>
<sst xmlns="http://schemas.openxmlformats.org/spreadsheetml/2006/main" count="918" uniqueCount="532">
  <si>
    <t>Expenditure being Considered - Greater than €0.5m (Capital and Current)</t>
  </si>
  <si>
    <t>Project/Scheme/Programme Name</t>
  </si>
  <si>
    <t>Short Description</t>
  </si>
  <si>
    <t>Current Expenditure Amount in Reference Year</t>
  </si>
  <si>
    <t>Capital Expenditure Amount in Reference Year (Non Grant )</t>
  </si>
  <si>
    <t>Capital Expenditure Amount in Reference Year (Grant )</t>
  </si>
  <si>
    <t>Project/Programme Anticipated Timeline</t>
  </si>
  <si>
    <t>Projected Lifetime Expenditure</t>
  </si>
  <si>
    <t>Explanatory Notes</t>
  </si>
  <si>
    <t>Housing</t>
  </si>
  <si>
    <t>A01</t>
  </si>
  <si>
    <t>Maintenance &amp; Improvement of LA Housing Units</t>
  </si>
  <si>
    <t>A07</t>
  </si>
  <si>
    <t>RAS and Leasing Programme</t>
  </si>
  <si>
    <t>A09</t>
  </si>
  <si>
    <t>Housing Grants</t>
  </si>
  <si>
    <t>Ballydribeen, Killarney</t>
  </si>
  <si>
    <t>Housing Capital Programme</t>
  </si>
  <si>
    <t>2024 - 2029</t>
  </si>
  <si>
    <t>Waterville</t>
  </si>
  <si>
    <t>Flemings Lane, Killarney</t>
  </si>
  <si>
    <r>
      <rPr>
        <b/>
        <sz val="11"/>
        <color theme="1"/>
        <rFont val="Aptos Narrow"/>
        <family val="2"/>
        <scheme val="minor"/>
      </rPr>
      <t>Part V</t>
    </r>
    <r>
      <rPr>
        <sz val="11"/>
        <color theme="1"/>
        <rFont val="Aptos Narrow"/>
        <family val="2"/>
        <scheme val="minor"/>
      </rPr>
      <t xml:space="preserve"> Springfield Ballyoughtragh (7 units)</t>
    </r>
  </si>
  <si>
    <t>2023-2026</t>
  </si>
  <si>
    <t xml:space="preserve">Strategic Housing Land </t>
  </si>
  <si>
    <t>2022-2026</t>
  </si>
  <si>
    <r>
      <rPr>
        <b/>
        <sz val="11"/>
        <color theme="1"/>
        <rFont val="Aptos Narrow"/>
        <family val="2"/>
        <scheme val="minor"/>
      </rPr>
      <t>Turnkey</t>
    </r>
    <r>
      <rPr>
        <sz val="11"/>
        <color theme="1"/>
        <rFont val="Aptos Narrow"/>
        <family val="2"/>
        <scheme val="minor"/>
      </rPr>
      <t xml:space="preserve"> - Ballyoughtragh (61 units)</t>
    </r>
  </si>
  <si>
    <t>2023-2027</t>
  </si>
  <si>
    <r>
      <rPr>
        <b/>
        <sz val="11"/>
        <color theme="1"/>
        <rFont val="Aptos Narrow"/>
        <family val="2"/>
        <scheme val="minor"/>
      </rPr>
      <t>Turnkey</t>
    </r>
    <r>
      <rPr>
        <sz val="11"/>
        <color theme="1"/>
        <rFont val="Aptos Narrow"/>
        <family val="2"/>
        <scheme val="minor"/>
      </rPr>
      <t xml:space="preserve"> - Main Street Ballyheigue (5 units)</t>
    </r>
  </si>
  <si>
    <t>2022-2025</t>
  </si>
  <si>
    <r>
      <rPr>
        <b/>
        <sz val="11"/>
        <color theme="1"/>
        <rFont val="Aptos Narrow"/>
        <family val="2"/>
        <scheme val="minor"/>
      </rPr>
      <t>Turnkey</t>
    </r>
    <r>
      <rPr>
        <sz val="11"/>
        <color theme="1"/>
        <rFont val="Aptos Narrow"/>
        <family val="2"/>
        <scheme val="minor"/>
      </rPr>
      <t xml:space="preserve"> - Ard an Oir, Sneem (10 units)</t>
    </r>
  </si>
  <si>
    <t>2023-2025</t>
  </si>
  <si>
    <r>
      <rPr>
        <b/>
        <sz val="11"/>
        <color theme="1"/>
        <rFont val="Aptos Narrow"/>
        <family val="2"/>
        <scheme val="minor"/>
      </rPr>
      <t>Turnkey</t>
    </r>
    <r>
      <rPr>
        <sz val="11"/>
        <color theme="1"/>
        <rFont val="Aptos Narrow"/>
        <family val="2"/>
        <scheme val="minor"/>
      </rPr>
      <t xml:space="preserve"> - The Sands Ballybunion (6 units plus 1 Part V - 7 in total)</t>
    </r>
  </si>
  <si>
    <t>2024 - 2025</t>
  </si>
  <si>
    <r>
      <rPr>
        <b/>
        <sz val="11"/>
        <color theme="1"/>
        <rFont val="Aptos Narrow"/>
        <family val="2"/>
        <scheme val="minor"/>
      </rPr>
      <t>Part V</t>
    </r>
    <r>
      <rPr>
        <sz val="11"/>
        <color theme="1"/>
        <rFont val="Aptos Narrow"/>
        <family val="2"/>
        <scheme val="minor"/>
      </rPr>
      <t xml:space="preserve"> 1, 2 , 3 &amp; 4 Pimpernel Court
Monsignor O'Flaherty Road, Killarney</t>
    </r>
  </si>
  <si>
    <t>€</t>
  </si>
  <si>
    <t>2023  - 2024</t>
  </si>
  <si>
    <t>CAS Mary O'Donoghue Avenue, Cahirciveen</t>
  </si>
  <si>
    <t>2023 - 2026</t>
  </si>
  <si>
    <t>CAS Lakeview, Knockacullig North, Kilcummin,Killarney</t>
  </si>
  <si>
    <t>2022 - 2025</t>
  </si>
  <si>
    <t>CAS The Towers Centre, Ballybunion</t>
  </si>
  <si>
    <t>2023 - 2027</t>
  </si>
  <si>
    <t>CALF Cronins Wood, Killarney</t>
  </si>
  <si>
    <t>2024 - 2027</t>
  </si>
  <si>
    <t>CALF Barraduff Village, Killarney Phase 7.2</t>
  </si>
  <si>
    <t>CAS Domestic Violence Refuge, Killeen Road, Tralee</t>
  </si>
  <si>
    <t>CALF Bypass Road, Killarney</t>
  </si>
  <si>
    <t>2024 - 2028</t>
  </si>
  <si>
    <t>Roads</t>
  </si>
  <si>
    <t>B04</t>
  </si>
  <si>
    <t>Local Road - Maintenance and Improvement</t>
  </si>
  <si>
    <t>B10</t>
  </si>
  <si>
    <t>Support to Roads Capital Prog</t>
  </si>
  <si>
    <t xml:space="preserve">Kenmare Relief Rd Ph 2 - </t>
  </si>
  <si>
    <t>New road connecting relief roadt- C202501B</t>
  </si>
  <si>
    <t>NA</t>
  </si>
  <si>
    <t>2025-2028</t>
  </si>
  <si>
    <t>Bridge - Gap of Dunloe</t>
  </si>
  <si>
    <t>Bridge widening and road realignment-2212002G</t>
  </si>
  <si>
    <t>2025-2027</t>
  </si>
  <si>
    <t>Dingle Inner Relief Rd Phase 5</t>
  </si>
  <si>
    <t>New road connecting relief road C202400D</t>
  </si>
  <si>
    <t>Kenmare to Bonane Ph 2 -  C271006B</t>
  </si>
  <si>
    <t>Road Improvement</t>
  </si>
  <si>
    <t>2025-2026</t>
  </si>
  <si>
    <t>L-1201 Cliff and Glen Road Ballybunnion slope stabilisation</t>
  </si>
  <si>
    <t>Slope stabilisation</t>
  </si>
  <si>
    <t>R-578 Laharn Tralee Footpath and overlay</t>
  </si>
  <si>
    <t>Road Improvement and footpath connection</t>
  </si>
  <si>
    <t xml:space="preserve">R-569 Bridge </t>
  </si>
  <si>
    <t xml:space="preserve">Bridge widening </t>
  </si>
  <si>
    <t>Direen Road Killarney</t>
  </si>
  <si>
    <t>Road improvments</t>
  </si>
  <si>
    <t>2026-2029</t>
  </si>
  <si>
    <t>Coolcaslagh Killarney</t>
  </si>
  <si>
    <t>Cronins Wood Killarney AT Link</t>
  </si>
  <si>
    <t>Active Travel Link</t>
  </si>
  <si>
    <t>2026-2028</t>
  </si>
  <si>
    <t>Páirc Chuimín Kilcummin footpath link</t>
  </si>
  <si>
    <t>Footpath Link</t>
  </si>
  <si>
    <t>2026-2027</t>
  </si>
  <si>
    <t>N70 Five Bridges Ring of Kerry</t>
  </si>
  <si>
    <t>Bridge Improvements on N70</t>
  </si>
  <si>
    <t>2018 - 2030</t>
  </si>
  <si>
    <t>N70 Derreens</t>
  </si>
  <si>
    <t>N/A</t>
  </si>
  <si>
    <t>2021 - 2030</t>
  </si>
  <si>
    <t>N70 Derreenafolyle</t>
  </si>
  <si>
    <t>2023 - 2030</t>
  </si>
  <si>
    <t>N70/N72 Killorglin By-Pass</t>
  </si>
  <si>
    <t>2020 - 2036</t>
  </si>
  <si>
    <t>N70 Caherciveen Pavement &amp; Safety Improvement Scheme</t>
  </si>
  <si>
    <t>2024-2026</t>
  </si>
  <si>
    <t>N71 Fivemile Bridge &amp; Cromglen Bridge</t>
  </si>
  <si>
    <t>Flood alleviation scheme requiring bridge upgrades</t>
  </si>
  <si>
    <t>2016 - 2028</t>
  </si>
  <si>
    <t>N86 Camp Junction to Upper Camp</t>
  </si>
  <si>
    <t>2024- 2030</t>
  </si>
  <si>
    <t>N22 Farranfore Safety Scheme</t>
  </si>
  <si>
    <t>Safety Scheme</t>
  </si>
  <si>
    <t>2024 - 2030</t>
  </si>
  <si>
    <t>N22 Glenflesk Safety Scheme</t>
  </si>
  <si>
    <t>N22 Cleeney Roundabout AT Upgrade</t>
  </si>
  <si>
    <t>Active Travel</t>
  </si>
  <si>
    <t>2022- 2028</t>
  </si>
  <si>
    <t>AT - N71 Dinis to Torc</t>
  </si>
  <si>
    <t>2022 - 2027</t>
  </si>
  <si>
    <t>N21/N22 Pavement rehab works</t>
  </si>
  <si>
    <t>Safety Measures</t>
  </si>
  <si>
    <t>Safety Improvement Works</t>
  </si>
  <si>
    <t>Road Improvement 2212001F</t>
  </si>
  <si>
    <t>Greening of Roads Fleet</t>
  </si>
  <si>
    <t>KY/25/XXXX Bus Stop Enhancement Programme</t>
  </si>
  <si>
    <t>KY/23/0016 Park Road, Killarney - Active Travel Scheme</t>
  </si>
  <si>
    <t xml:space="preserve">Ballydribbeen Link </t>
  </si>
  <si>
    <t xml:space="preserve">Upper Lewis Rd </t>
  </si>
  <si>
    <t>Water Services</t>
  </si>
  <si>
    <t>Clanmaurice GWSS</t>
  </si>
  <si>
    <t xml:space="preserve">Group Water scheme </t>
  </si>
  <si>
    <t>2024 to 2026</t>
  </si>
  <si>
    <t>Kells GWSS</t>
  </si>
  <si>
    <t>Lougher GWSS</t>
  </si>
  <si>
    <t>Spa Tiernaboul GWSS</t>
  </si>
  <si>
    <t>Tuosist GWS</t>
  </si>
  <si>
    <t>2024 TO 2026</t>
  </si>
  <si>
    <t>Development Management</t>
  </si>
  <si>
    <t>D06</t>
  </si>
  <si>
    <t>Community and Enterprise Function</t>
  </si>
  <si>
    <t>D09</t>
  </si>
  <si>
    <t>Economic Development and Promotion</t>
  </si>
  <si>
    <t>RRDF Killorglin (Phase 2)</t>
  </si>
  <si>
    <t>RRDF</t>
  </si>
  <si>
    <t>2024-2027</t>
  </si>
  <si>
    <t>16% Own Resource Funding</t>
  </si>
  <si>
    <t>Cahersiveen RRDF Phase 2</t>
  </si>
  <si>
    <t>20 % Own Resource Funding</t>
  </si>
  <si>
    <t>Tralee URDF Bal ( Market Quarter, Casement Plaza, Austin Stack Plaza, Dereliction, Innovation, Masterplan)</t>
  </si>
  <si>
    <t>Public Realm &amp; Amenity Development</t>
  </si>
  <si>
    <t>2023 - 2028</t>
  </si>
  <si>
    <t>RRDF Kenmare</t>
  </si>
  <si>
    <t>2025-2032</t>
  </si>
  <si>
    <t>Destination &amp; Experience Development Plans (Countywide)</t>
  </si>
  <si>
    <t>Economic &amp; Tourism Development</t>
  </si>
  <si>
    <t>2021-2030</t>
  </si>
  <si>
    <t>Land Acquisition - Strategic Development</t>
  </si>
  <si>
    <t>Ballybunion Castle Viewing Area</t>
  </si>
  <si>
    <t>Tourism Development</t>
  </si>
  <si>
    <t>Environment</t>
  </si>
  <si>
    <t>E11</t>
  </si>
  <si>
    <t>Operation of Fire Service</t>
  </si>
  <si>
    <t xml:space="preserve">Killarney Fire Station Extension </t>
  </si>
  <si>
    <t>Addition of Bays</t>
  </si>
  <si>
    <t>Kenmare Fire Station</t>
  </si>
  <si>
    <t>Building of new Fire Station</t>
  </si>
  <si>
    <t>New Fire Appliances</t>
  </si>
  <si>
    <t>2 New Fire Appliances on order</t>
  </si>
  <si>
    <t>Recreation &amp; Amenity</t>
  </si>
  <si>
    <t>Four Points Project - Dunmore Head</t>
  </si>
  <si>
    <t>2025-2030</t>
  </si>
  <si>
    <t>Fenit Lighthouse (Visitor Facilities)</t>
  </si>
  <si>
    <t>2024-2030</t>
  </si>
  <si>
    <t>Inch Beach Facilities</t>
  </si>
  <si>
    <t>Ballyheigue Beach Facilities</t>
  </si>
  <si>
    <t>Listowel Trailhead Facilities</t>
  </si>
  <si>
    <t>Tourism/Amenity</t>
  </si>
  <si>
    <t>2022- 2030</t>
  </si>
  <si>
    <t>Fossa to Tomies</t>
  </si>
  <si>
    <t>2024-2028</t>
  </si>
  <si>
    <t>Miscellaneous Services</t>
  </si>
  <si>
    <t>H09</t>
  </si>
  <si>
    <t>Local Representation &amp; Civic Leadership</t>
  </si>
  <si>
    <t>PC Replacement</t>
  </si>
  <si>
    <t>Cyber Security Compliance</t>
  </si>
  <si>
    <t>LAN WAN Replacement</t>
  </si>
  <si>
    <t>2025-2017</t>
  </si>
  <si>
    <t>Ashe Memorial Hall Refurbishment</t>
  </si>
  <si>
    <t>Building Upgrade</t>
  </si>
  <si>
    <t>County Council &amp; Community Property Works</t>
  </si>
  <si>
    <t>Climate Action Plan - Works to LA Buildings &amp; subsidiary swimming pools</t>
  </si>
  <si>
    <t>Totals</t>
  </si>
  <si>
    <t>Expenditure being Incurred - Greater than €0.5m (Capital and Current)</t>
  </si>
  <si>
    <t>Capital Expenditure Amount in Reference Year (Non Grant)</t>
  </si>
  <si>
    <t>Capital Expenditure Amount in Reference Year (Grant)</t>
  </si>
  <si>
    <t xml:space="preserve">Cumulative Expenditure to-date </t>
  </si>
  <si>
    <t>Projected Lifetime Expenditure (Capital Only)</t>
  </si>
  <si>
    <t>Housing &amp; Building</t>
  </si>
  <si>
    <t>A02</t>
  </si>
  <si>
    <t>Housing Assessment, Allocation and Transfer</t>
  </si>
  <si>
    <t>A03</t>
  </si>
  <si>
    <t>Housing Rent and Tenant Purchase Administration</t>
  </si>
  <si>
    <t>A05</t>
  </si>
  <si>
    <t>Administration of Homeless Service</t>
  </si>
  <si>
    <t>A06</t>
  </si>
  <si>
    <t>Support to Housing Capital Prog.</t>
  </si>
  <si>
    <t>A08</t>
  </si>
  <si>
    <t>Housing Loans</t>
  </si>
  <si>
    <t>Phase 5, Gortamullin, Kenmare</t>
  </si>
  <si>
    <t>2020 -2025</t>
  </si>
  <si>
    <t>Matt Talbot Road, Tralee</t>
  </si>
  <si>
    <t>2021 - 2027</t>
  </si>
  <si>
    <t>Marian Terrace Ballyheigue</t>
  </si>
  <si>
    <t>2021 - 2026</t>
  </si>
  <si>
    <t xml:space="preserve">Locke's Shop Mitchels Road </t>
  </si>
  <si>
    <t>6 Bridge Road, Abbeydorney</t>
  </si>
  <si>
    <t xml:space="preserve">Ballybeg Dingle </t>
  </si>
  <si>
    <t>Hawley Park 16 Apartments Tralee</t>
  </si>
  <si>
    <t>Garryruth Road Tralee</t>
  </si>
  <si>
    <t>Lohercannon (P2) Tralee</t>
  </si>
  <si>
    <t>2022 - 2028</t>
  </si>
  <si>
    <t>Woodview Place Tarbert</t>
  </si>
  <si>
    <t>2019 - 2025</t>
  </si>
  <si>
    <t>Marconi South, Ballybunion</t>
  </si>
  <si>
    <t>Rusheen, Ballylongford</t>
  </si>
  <si>
    <t>23 Mitchel's Road</t>
  </si>
  <si>
    <t>Traveller Specific Accom @ Rathass</t>
  </si>
  <si>
    <t>2021 - 2025</t>
  </si>
  <si>
    <t>Services Upgrades &amp; Environmental Works at Mitchel's Road/Kevin Barry Villas</t>
  </si>
  <si>
    <r>
      <rPr>
        <b/>
        <sz val="11"/>
        <color theme="1"/>
        <rFont val="Aptos Narrow"/>
        <family val="2"/>
        <scheme val="minor"/>
      </rPr>
      <t>Part V</t>
    </r>
    <r>
      <rPr>
        <sz val="11"/>
        <color theme="1"/>
        <rFont val="Aptos Narrow"/>
        <family val="2"/>
        <scheme val="minor"/>
      </rPr>
      <t xml:space="preserve"> An Pairc Gneeveguilla (3 units)</t>
    </r>
  </si>
  <si>
    <r>
      <rPr>
        <b/>
        <sz val="11"/>
        <color theme="1"/>
        <rFont val="Aptos Narrow"/>
        <family val="2"/>
        <scheme val="minor"/>
      </rPr>
      <t>Part V</t>
    </r>
    <r>
      <rPr>
        <sz val="11"/>
        <color theme="1"/>
        <rFont val="Aptos Narrow"/>
        <family val="2"/>
        <scheme val="minor"/>
      </rPr>
      <t xml:space="preserve"> 1, 2 &amp; 3 Lighthouse View
Caherciveen</t>
    </r>
  </si>
  <si>
    <t>2023 - 2025</t>
  </si>
  <si>
    <t>CAS Beenoskee, Ballyard, Tralee</t>
  </si>
  <si>
    <t>CALF Orglan Heights, Ardmoniel, Killorglin</t>
  </si>
  <si>
    <t>CALF Lawlors Hill, Ardfert, Tralee, Phase 5</t>
  </si>
  <si>
    <t>CALF Cherry Drive, Ard na Greine, Knockavota, Milltown</t>
  </si>
  <si>
    <t>CAS Chamfers Place, Mitchels Road, Tralee</t>
  </si>
  <si>
    <t>2016 - 2025</t>
  </si>
  <si>
    <t>CAS Parsonage, Cahirciveen</t>
  </si>
  <si>
    <t>CAS Presentation Convent, Rathmore</t>
  </si>
  <si>
    <t>2018 - 2025</t>
  </si>
  <si>
    <t>CAS Ardmoneel, Killorglin</t>
  </si>
  <si>
    <t>2022 - 2026</t>
  </si>
  <si>
    <t>CALF Barraduff Village, Killarney, Phase 7</t>
  </si>
  <si>
    <t>CALF Lawlors Hill, Ardfert, Tralee Phase 4</t>
  </si>
  <si>
    <t>Energy Efficiency Retrofitting Programme</t>
  </si>
  <si>
    <t>RTB Project - Lot 1, Lot 2 &amp; Lot 3</t>
  </si>
  <si>
    <t>2021-2026</t>
  </si>
  <si>
    <t>Part V- 14A, 14B, 14C, 14D Friary Downs, Killarney</t>
  </si>
  <si>
    <t>2020-2025</t>
  </si>
  <si>
    <t>Land Acquisitions</t>
  </si>
  <si>
    <t>B01</t>
  </si>
  <si>
    <t>NP Road - Maintenance and Improvement</t>
  </si>
  <si>
    <t>B02</t>
  </si>
  <si>
    <t>NS Road - Maintenance and Improvement</t>
  </si>
  <si>
    <t>B03</t>
  </si>
  <si>
    <t>Regional Road - Maintenance and Improvement</t>
  </si>
  <si>
    <t>B05</t>
  </si>
  <si>
    <t>Public Lighting</t>
  </si>
  <si>
    <t>B07</t>
  </si>
  <si>
    <t>Road Safety Engineering Improvement</t>
  </si>
  <si>
    <t>B09</t>
  </si>
  <si>
    <t>Car Parking</t>
  </si>
  <si>
    <t>B11</t>
  </si>
  <si>
    <t>Agency &amp; Recoupable Services</t>
  </si>
  <si>
    <t>Dale Road Phase 2</t>
  </si>
  <si>
    <t>2017-2025</t>
  </si>
  <si>
    <t>Creamery X to Kennigh Ph 2</t>
  </si>
  <si>
    <t>R-563 Listry Bridge</t>
  </si>
  <si>
    <t>Bridge Improvement</t>
  </si>
  <si>
    <t>2019-2027</t>
  </si>
  <si>
    <r>
      <t>L6060 Foildarrig Bridge</t>
    </r>
    <r>
      <rPr>
        <sz val="11"/>
        <color rgb="FFFF0000"/>
        <rFont val="Aptos Narrow"/>
        <family val="2"/>
        <scheme val="minor"/>
      </rPr>
      <t xml:space="preserve"> </t>
    </r>
  </si>
  <si>
    <t>Emergency Bridge Works</t>
  </si>
  <si>
    <t>Tralee to Fenit realignment - Phase 2/3</t>
  </si>
  <si>
    <t xml:space="preserve">Clash X to Ballymullen, P2 </t>
  </si>
  <si>
    <t>New Road</t>
  </si>
  <si>
    <t>2020-2026</t>
  </si>
  <si>
    <t>N71 Kenmare Place to Muckross Rd, Killarney</t>
  </si>
  <si>
    <t>2020-2027</t>
  </si>
  <si>
    <t>N72 Fossa Safety Scheme (Gap X to R563)</t>
  </si>
  <si>
    <t>Public Lighting PLEEP SW Project</t>
  </si>
  <si>
    <t>N69 Main St. Listowel - Kerry Foods</t>
  </si>
  <si>
    <t>Pavement Overlay</t>
  </si>
  <si>
    <t>2020-2024</t>
  </si>
  <si>
    <t>KY/20/18884 N72 Rathmore P.S. 2020</t>
  </si>
  <si>
    <t xml:space="preserve">Pavement Strengthening </t>
  </si>
  <si>
    <t>2022-2024</t>
  </si>
  <si>
    <t>Eirgrid Kilpadogue to Kilmorna incl Moyvane Village</t>
  </si>
  <si>
    <t xml:space="preserve">Road Restoration </t>
  </si>
  <si>
    <t>2018-2025</t>
  </si>
  <si>
    <t>Killarney Inner Relief Roads/Bohereen na Goun</t>
  </si>
  <si>
    <t xml:space="preserve">Upper Church St  </t>
  </si>
  <si>
    <t>N70 Laharn Sth /Garryglass aka Creamery X -  Kinneigh PS 1</t>
  </si>
  <si>
    <t xml:space="preserve">Killarney Inner Relief Roads A-C Route (Killarney Strategic Link Roads Project Line A-C) </t>
  </si>
  <si>
    <t>2023 - 2032</t>
  </si>
  <si>
    <t xml:space="preserve">Deerpark Road, Killarney (Lands on Inner Relief Rd Deerpark Killarney) </t>
  </si>
  <si>
    <t>2024 - 2026</t>
  </si>
  <si>
    <t xml:space="preserve">N22 Farranfore to Killarney </t>
  </si>
  <si>
    <t>2000 - 2034</t>
  </si>
  <si>
    <t>HD15 Aghadoe Junction 2018</t>
  </si>
  <si>
    <t>Active Travel/Junction Improvement</t>
  </si>
  <si>
    <t xml:space="preserve">N22 Lewis Road &amp; Kilcummin Junction </t>
  </si>
  <si>
    <t xml:space="preserve">N22 Park Road Roundabout to Ballyspillane (MD O Sheas) </t>
  </si>
  <si>
    <t>2020 - 2028</t>
  </si>
  <si>
    <t>N22 Tralee Bypass Bealagrellagh</t>
  </si>
  <si>
    <t>1999 -2026</t>
  </si>
  <si>
    <t>Kerry, Cork, Clare Bridge Rehab. 2016</t>
  </si>
  <si>
    <t>Bridge Rehabilitation</t>
  </si>
  <si>
    <t>2015 - 2023</t>
  </si>
  <si>
    <t>N71 Releagh (Caha) Retaining Walls</t>
  </si>
  <si>
    <t>2020 - 2025</t>
  </si>
  <si>
    <t>Munster Bridges Rehab. Contract 2020-2021 TO280</t>
  </si>
  <si>
    <t>2020 - 2024</t>
  </si>
  <si>
    <t>Kerry &amp; Cork City Bridges VRS &amp; Expansion Joints TO326</t>
  </si>
  <si>
    <t>Kerry Bridge Rehabiliation</t>
  </si>
  <si>
    <t>N70 Gleensk Embankment Repair TO340</t>
  </si>
  <si>
    <t>N70 Laune Bridge Rehabiliation KY</t>
  </si>
  <si>
    <t xml:space="preserve">N69 Listowel Bypass </t>
  </si>
  <si>
    <t>2006 - 2027</t>
  </si>
  <si>
    <t>N70 Sneem to Blackwater Bridge</t>
  </si>
  <si>
    <t>2013 - 2027</t>
  </si>
  <si>
    <t xml:space="preserve">N70 Kilderry Bends </t>
  </si>
  <si>
    <t>2011 - 2025</t>
  </si>
  <si>
    <t xml:space="preserve">N70 Brackaharagh </t>
  </si>
  <si>
    <t>2017 - 2025</t>
  </si>
  <si>
    <t xml:space="preserve">N70 Waterville to Ballybrack </t>
  </si>
  <si>
    <t>2015 - 2030</t>
  </si>
  <si>
    <t>N70 Creamery Cross</t>
  </si>
  <si>
    <t>HD15 Safety/Road Improvement</t>
  </si>
  <si>
    <t>2022 - 2030</t>
  </si>
  <si>
    <t>N70 Coolroe to Glenbehy</t>
  </si>
  <si>
    <t xml:space="preserve">N70 Castlemaine to Milltown (Milltown Bypass)  </t>
  </si>
  <si>
    <t>2013 - 2030</t>
  </si>
  <si>
    <t>N70 Tinnahally - Killorglin</t>
  </si>
  <si>
    <t>N70 Safety Improvements</t>
  </si>
  <si>
    <t>N70 Parknasilla to Sneem</t>
  </si>
  <si>
    <t>N71 Torc to Muckross</t>
  </si>
  <si>
    <t>AT - N72 Killorglin Approaches (Anglont)</t>
  </si>
  <si>
    <t>2019 - 2030</t>
  </si>
  <si>
    <t xml:space="preserve">N86 Tralee - An Daingean </t>
  </si>
  <si>
    <t>Land Acquisition &amp; Design</t>
  </si>
  <si>
    <t>2008 - 2025</t>
  </si>
  <si>
    <t xml:space="preserve">N86 Ballynasare Lr to Annascaul </t>
  </si>
  <si>
    <t>N86 Dingle Pavement Programme</t>
  </si>
  <si>
    <t>2019 - 2024</t>
  </si>
  <si>
    <t xml:space="preserve">N22 Garries Bridge </t>
  </si>
  <si>
    <t>Flood Allevation</t>
  </si>
  <si>
    <t>2016 - 2030</t>
  </si>
  <si>
    <t xml:space="preserve">Tralee Northern Relief Road </t>
  </si>
  <si>
    <t>2017 - 2030</t>
  </si>
  <si>
    <t>SRTS (R1) Moyderwell Mercy Primary School Moyderwell Tralee</t>
  </si>
  <si>
    <t>N72 Fossa Village RSIS (Gap Cross - Golden Nugget)</t>
  </si>
  <si>
    <t>Safety Improvements &amp; Road strenthening</t>
  </si>
  <si>
    <t xml:space="preserve">N70 Ohermong to Caherciveen Town </t>
  </si>
  <si>
    <t xml:space="preserve">Finnegans X - Road Improvement </t>
  </si>
  <si>
    <t xml:space="preserve">KY/21/0002 Rock Road, Killarney </t>
  </si>
  <si>
    <t xml:space="preserve">Flesk Walkway &amp; Cycleway Killarney (Pathfinder) </t>
  </si>
  <si>
    <t xml:space="preserve">Green St. Dingle - Active Travel </t>
  </si>
  <si>
    <t xml:space="preserve">N71 Kenmare to Bonane </t>
  </si>
  <si>
    <t>C01</t>
  </si>
  <si>
    <t>Water Supply</t>
  </si>
  <si>
    <t>C02</t>
  </si>
  <si>
    <t>Waste Water Treatment</t>
  </si>
  <si>
    <t>C04</t>
  </si>
  <si>
    <t>Public Conveniences</t>
  </si>
  <si>
    <t>C05</t>
  </si>
  <si>
    <t>Admin of Group and Private Installations</t>
  </si>
  <si>
    <t>C06</t>
  </si>
  <si>
    <t>Support to Water Capital Programme</t>
  </si>
  <si>
    <t>C07</t>
  </si>
  <si>
    <t>D01</t>
  </si>
  <si>
    <t>Forward Planning</t>
  </si>
  <si>
    <t>D02</t>
  </si>
  <si>
    <t>D03</t>
  </si>
  <si>
    <t>Enforcement</t>
  </si>
  <si>
    <t>D05</t>
  </si>
  <si>
    <t>Tourism Development and Promotion</t>
  </si>
  <si>
    <t>D08</t>
  </si>
  <si>
    <t>Building Control</t>
  </si>
  <si>
    <t>D11</t>
  </si>
  <si>
    <t>Heritage and Conservation Services</t>
  </si>
  <si>
    <t>Tralee Destination Town</t>
  </si>
  <si>
    <t>Economic Development</t>
  </si>
  <si>
    <t>2021-2025</t>
  </si>
  <si>
    <t>25% Own Resource Funding</t>
  </si>
  <si>
    <t>Listowel RRDF (RF0173)</t>
  </si>
  <si>
    <t>20% Own resource Funding</t>
  </si>
  <si>
    <t xml:space="preserve">Blennerville Regeneration Project (Bakery) </t>
  </si>
  <si>
    <t>44% Own Resource Funding</t>
  </si>
  <si>
    <t>Tralee Regen URDF -(Deans Lane, Pavements Ph3, Civic Space)</t>
  </si>
  <si>
    <t>Regeneration</t>
  </si>
  <si>
    <t>Killorglin RRDF (Phase 1)</t>
  </si>
  <si>
    <t>2021-2023</t>
  </si>
  <si>
    <t>Caherciveen (RRDF) Phase 1</t>
  </si>
  <si>
    <t>25 % Own Resource Funding</t>
  </si>
  <si>
    <t>Killarney URDF Public Realm</t>
  </si>
  <si>
    <t>URDF</t>
  </si>
  <si>
    <t>2022-2027</t>
  </si>
  <si>
    <t>Killarney URDF Aras Phadraig</t>
  </si>
  <si>
    <t>Unesco Development Valentia Island</t>
  </si>
  <si>
    <t>2021 -2028</t>
  </si>
  <si>
    <t xml:space="preserve">Bray Head Iconic Viewing Point </t>
  </si>
  <si>
    <t xml:space="preserve">Tourism Development </t>
  </si>
  <si>
    <t>17% Own Resource Funding</t>
  </si>
  <si>
    <t>TVR 2023 - Kenmare Convent</t>
  </si>
  <si>
    <t>Community Development</t>
  </si>
  <si>
    <t xml:space="preserve"> 60% Own Resource Funding</t>
  </si>
  <si>
    <t>Environment Management</t>
  </si>
  <si>
    <t>E01</t>
  </si>
  <si>
    <t>Landfill Operation and Aftercare</t>
  </si>
  <si>
    <t>E02</t>
  </si>
  <si>
    <t>Recovery &amp; Recycling Facilities Operations</t>
  </si>
  <si>
    <t>E04</t>
  </si>
  <si>
    <t>Provision of Waste Collection Services</t>
  </si>
  <si>
    <t>E05</t>
  </si>
  <si>
    <t>Litter Management</t>
  </si>
  <si>
    <t>E06</t>
  </si>
  <si>
    <t>Street Cleaning</t>
  </si>
  <si>
    <t>E07</t>
  </si>
  <si>
    <t>Waste Regulations, Monitoring and Enforcement</t>
  </si>
  <si>
    <t>E09</t>
  </si>
  <si>
    <t>Maintenance of Burial Grounds</t>
  </si>
  <si>
    <t>E10</t>
  </si>
  <si>
    <t>Safety of Structures and Places</t>
  </si>
  <si>
    <t>E12</t>
  </si>
  <si>
    <t>Fire Prevention</t>
  </si>
  <si>
    <t>E13</t>
  </si>
  <si>
    <t>Water Quality, Air and Noise Pollution</t>
  </si>
  <si>
    <t>E15</t>
  </si>
  <si>
    <t>Climate Change and Flooding</t>
  </si>
  <si>
    <t>Kenmare Flood Relief Scheme - OPW</t>
  </si>
  <si>
    <t xml:space="preserve">Flood Relief Scheme </t>
  </si>
  <si>
    <t>2020-2030</t>
  </si>
  <si>
    <t>Tralee Flood Relief Scheme - OPW</t>
  </si>
  <si>
    <t>2020-2031</t>
  </si>
  <si>
    <t>Listowel (Clieveragh) Flood Relief Scheme - OPW</t>
  </si>
  <si>
    <t xml:space="preserve">Tralee Landfill Remediation Works </t>
  </si>
  <si>
    <t>Landfill Remediation</t>
  </si>
  <si>
    <t xml:space="preserve">Dingle Landfill Remediation Works </t>
  </si>
  <si>
    <t xml:space="preserve">Ahascra Landfill Remediation Works </t>
  </si>
  <si>
    <t>Rockfield Landfill remediation Works 2018-2020</t>
  </si>
  <si>
    <t>Kenmare Landfill Remediation Works 2018 - 2020</t>
  </si>
  <si>
    <t>Listowel Landfill Remediation Works 2018 - 2020</t>
  </si>
  <si>
    <t>Sneem Landfill Remediation Works 2018 - 2020</t>
  </si>
  <si>
    <t>Castleisland Landfill Remediation Works 2018 - 2020</t>
  </si>
  <si>
    <t>F01</t>
  </si>
  <si>
    <t>Leisure Facilities Operations</t>
  </si>
  <si>
    <t>F02</t>
  </si>
  <si>
    <t>Operation of Library and Archival Service</t>
  </si>
  <si>
    <t>F03</t>
  </si>
  <si>
    <t>Outdoor Leisure Areas Operations</t>
  </si>
  <si>
    <t>F05</t>
  </si>
  <si>
    <t>Operation of Arts Programme</t>
  </si>
  <si>
    <t>Caherciveen to Reenard Pt Fertha Greenway Ph1</t>
  </si>
  <si>
    <t xml:space="preserve"> Tourism &amp; Amenity Development</t>
  </si>
  <si>
    <t>2014 - 2030</t>
  </si>
  <si>
    <t>Glenbeigh to Cveen Greenway Ph2+3</t>
  </si>
  <si>
    <t>Tralee-Fenit Greenway</t>
  </si>
  <si>
    <t>Tralee to Listowel Greenway</t>
  </si>
  <si>
    <t>2023-2030</t>
  </si>
  <si>
    <t>Cockleshell Tralee Bay Greenway</t>
  </si>
  <si>
    <t>ORIS  Quiet Road Spa to Tralee-Fenit GW</t>
  </si>
  <si>
    <t>2024-2025</t>
  </si>
  <si>
    <t>South Kerry Greenway Connection to North Kerry Greenway</t>
  </si>
  <si>
    <t>Fenit Facility Centre for Water Based Activities (Platforms for Growth Failte Ireland)</t>
  </si>
  <si>
    <t>Maherabeg Facility Centre for Water Based Activities (Platforms for Growth Failte Ireland)</t>
  </si>
  <si>
    <t>Ballybunion Facility Centre for Water Based Activities (Platforms for Growth Failte Ireland)</t>
  </si>
  <si>
    <t>Agriculture, Education, Health &amp; Welfare</t>
  </si>
  <si>
    <t>G02</t>
  </si>
  <si>
    <t>Operation and Maintenance of Piers and Harbours</t>
  </si>
  <si>
    <t>G04</t>
  </si>
  <si>
    <t>Veterinary Service</t>
  </si>
  <si>
    <t>H03</t>
  </si>
  <si>
    <t>Adminstration of Rates</t>
  </si>
  <si>
    <t>S</t>
  </si>
  <si>
    <t>H04</t>
  </si>
  <si>
    <t>Franchise Costs</t>
  </si>
  <si>
    <t>H05</t>
  </si>
  <si>
    <t>Operation of Morgue and Coroner Expenses</t>
  </si>
  <si>
    <t>H10</t>
  </si>
  <si>
    <t>Motor Taxation</t>
  </si>
  <si>
    <t>H11</t>
  </si>
  <si>
    <t xml:space="preserve">Provision of Modular Office Building at Aras an Chonate, Rathass, Tralee </t>
  </si>
  <si>
    <t>Provision of a Modular Office Building and associated works</t>
  </si>
  <si>
    <t xml:space="preserve">Machinery Yard Building – Roof and Wall Replacement &amp; Installation of Solar Photovoltaic Panels, Rathass, Tralee, Co. Kerry </t>
  </si>
  <si>
    <t xml:space="preserve">Building Upgrade </t>
  </si>
  <si>
    <t>SAN Project</t>
  </si>
  <si>
    <t>Storage and Host in Tralee and Castleisland Data Centre</t>
  </si>
  <si>
    <t xml:space="preserve"> </t>
  </si>
  <si>
    <t>Projects/Programmes Completed or discontinued in the reference year - Greater than €0.5m (Capital and Current)</t>
  </si>
  <si>
    <t xml:space="preserve">Capital Expenditure Amount in Reference Year (Non Grant) </t>
  </si>
  <si>
    <t xml:space="preserve">Capital Expenditure Amount in Reference Year (Grant) </t>
  </si>
  <si>
    <t>Project/Programme Completion Date</t>
  </si>
  <si>
    <t>Final Outturn Expenditure</t>
  </si>
  <si>
    <t xml:space="preserve">Rathmore Barraduff </t>
  </si>
  <si>
    <t>2016 -2024</t>
  </si>
  <si>
    <t xml:space="preserve">Lohercannon (Phase 1)Tralee </t>
  </si>
  <si>
    <t>2017 - 2024</t>
  </si>
  <si>
    <t xml:space="preserve">Farranwilliam, Ardfert </t>
  </si>
  <si>
    <t>2018 - 2024</t>
  </si>
  <si>
    <t xml:space="preserve">Ballyrickard, Tralee </t>
  </si>
  <si>
    <t>Croogorts, Tralee</t>
  </si>
  <si>
    <t>Rock Road, Killarney</t>
  </si>
  <si>
    <t>New Site Rahoonane</t>
  </si>
  <si>
    <t>Environmental Enhancement works at Hawley Park, Tralee</t>
  </si>
  <si>
    <t>2022 - 2024</t>
  </si>
  <si>
    <t>Turnkey - Spa Road, Dingle</t>
  </si>
  <si>
    <t>Turnkey - 44A, 44B,46A Cnoc an Cairn Dingle</t>
  </si>
  <si>
    <t>Turnkey - 45B &amp; 47B Cnoc an Cairn, Dingle</t>
  </si>
  <si>
    <t>CALF CHI, Riverside, Killarney Road, Castleisland</t>
  </si>
  <si>
    <t>CALF Focus, Riverside, Killarney Road, Castleisland</t>
  </si>
  <si>
    <t>CALF Cahirdown Wood, Listowel, Phases 1,2 &amp; 3</t>
  </si>
  <si>
    <t>CAS Armagh House, Killarney</t>
  </si>
  <si>
    <t>CALF Moanmore, Castleisland</t>
  </si>
  <si>
    <t>CALF Sruthain na Saili, Dereen, Killarney, Phase 2</t>
  </si>
  <si>
    <t>CALF Lios Ard, Lisloose, Tralee</t>
  </si>
  <si>
    <t>CALF Barraduff, Killarney, Phase 6E</t>
  </si>
  <si>
    <t>CALF Ard na Greine, Knockavota, Milltown, Phases 1 &amp; 2</t>
  </si>
  <si>
    <t xml:space="preserve">Glensk P I </t>
  </si>
  <si>
    <t>N86 Lispole to Mountoven</t>
  </si>
  <si>
    <t xml:space="preserve">Mart Road Castleisland </t>
  </si>
  <si>
    <t>Project discontinued</t>
  </si>
  <si>
    <t xml:space="preserve">Bracker O’Regan Road, Tralee </t>
  </si>
  <si>
    <t xml:space="preserve">Design and Construction of cycleway </t>
  </si>
  <si>
    <t>Original Project of €2.05m scaled back by the NTA</t>
  </si>
  <si>
    <t>KY/21/0011 (AT) Listowel Greenway Link</t>
  </si>
  <si>
    <t>Amenity Development</t>
  </si>
  <si>
    <t>2023-2024</t>
  </si>
  <si>
    <t>Listowel-Limerick County Bounds Greenways</t>
  </si>
  <si>
    <t xml:space="preserve"> Tourism Development</t>
  </si>
  <si>
    <t>2019-2024</t>
  </si>
  <si>
    <t>Dark Skies Mobile Observatory</t>
  </si>
  <si>
    <t>Observatory part of project no longer proceeding, Dark Sky reserve remains a live project but does not exceed €0.5m</t>
  </si>
  <si>
    <t>Reenard Pier Remediation Works</t>
  </si>
  <si>
    <t xml:space="preserve"> Pier Repair</t>
  </si>
  <si>
    <t>5% Own Resource Funding</t>
  </si>
  <si>
    <t xml:space="preserve">Ballyheigue Coastal Works </t>
  </si>
  <si>
    <t xml:space="preserve">Coastal protection </t>
  </si>
  <si>
    <t xml:space="preserve">10% own resource funding 
</t>
  </si>
  <si>
    <t>Fenit Dredging</t>
  </si>
  <si>
    <t>Marina Works</t>
  </si>
  <si>
    <t>2023</t>
  </si>
  <si>
    <t>2024</t>
  </si>
  <si>
    <t xml:space="preserve">Kerry Technology Park Junction Upgrade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</si>
</sst>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€&quot;* #,##0_-;\-&quot;€&quot;* #,##0_-;_-&quot;€&quot;* &quot;-&quot;_-;_-@_-"/>
    <numFmt numFmtId="43" formatCode="_-* #,##0.00_-;\-* #,##0.00_-;_-* &quot;-&quot;??_-;_-@_-"/>
    <numFmt numFmtId="164" formatCode="_-* #,##0_-;\-* #,##0_-;_-* &quot;-&quot;??_-;_-@_-"/>
    <numFmt numFmtId="165" formatCode="&quot;€&quot;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"/>
      <family val="2"/>
    </font>
    <font>
      <b/>
      <sz val="11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 wrapText="1"/>
    </xf>
    <xf numFmtId="0" fontId="0" fillId="0" borderId="4" xfId="0" applyBorder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2" fontId="0" fillId="4" borderId="4" xfId="0" applyNumberFormat="1" applyFill="1" applyBorder="1"/>
    <xf numFmtId="42" fontId="0" fillId="0" borderId="4" xfId="0" applyNumberFormat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vertical="top" wrapText="1"/>
    </xf>
    <xf numFmtId="42" fontId="0" fillId="4" borderId="4" xfId="0" applyNumberFormat="1" applyFill="1" applyBorder="1" applyAlignment="1">
      <alignment vertical="top" wrapText="1"/>
    </xf>
    <xf numFmtId="42" fontId="0" fillId="0" borderId="4" xfId="0" applyNumberFormat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3" fillId="5" borderId="4" xfId="0" applyFont="1" applyFill="1" applyBorder="1" applyAlignment="1">
      <alignment wrapText="1"/>
    </xf>
    <xf numFmtId="0" fontId="0" fillId="5" borderId="4" xfId="0" applyFill="1" applyBorder="1"/>
    <xf numFmtId="42" fontId="0" fillId="5" borderId="4" xfId="0" applyNumberFormat="1" applyFill="1" applyBorder="1"/>
    <xf numFmtId="0" fontId="0" fillId="5" borderId="4" xfId="0" applyFill="1" applyBorder="1" applyAlignment="1">
      <alignment horizontal="center"/>
    </xf>
    <xf numFmtId="42" fontId="0" fillId="5" borderId="4" xfId="0" applyNumberFormat="1" applyFill="1" applyBorder="1" applyAlignment="1">
      <alignment wrapText="1"/>
    </xf>
    <xf numFmtId="0" fontId="0" fillId="0" borderId="4" xfId="0" applyBorder="1" applyAlignment="1">
      <alignment horizontal="center"/>
    </xf>
    <xf numFmtId="42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42" fontId="4" fillId="0" borderId="4" xfId="0" applyNumberFormat="1" applyFont="1" applyBorder="1"/>
    <xf numFmtId="42" fontId="0" fillId="4" borderId="4" xfId="0" applyNumberFormat="1" applyFill="1" applyBorder="1" applyAlignment="1">
      <alignment horizontal="center"/>
    </xf>
    <xf numFmtId="0" fontId="5" fillId="0" borderId="4" xfId="0" applyFont="1" applyBorder="1"/>
    <xf numFmtId="0" fontId="6" fillId="6" borderId="4" xfId="0" applyFont="1" applyFill="1" applyBorder="1" applyAlignment="1">
      <alignment wrapText="1"/>
    </xf>
    <xf numFmtId="42" fontId="7" fillId="6" borderId="4" xfId="0" applyNumberFormat="1" applyFont="1" applyFill="1" applyBorder="1"/>
    <xf numFmtId="0" fontId="7" fillId="6" borderId="4" xfId="0" applyFont="1" applyFill="1" applyBorder="1"/>
    <xf numFmtId="42" fontId="7" fillId="6" borderId="4" xfId="0" applyNumberFormat="1" applyFont="1" applyFill="1" applyBorder="1" applyAlignment="1">
      <alignment horizontal="center"/>
    </xf>
    <xf numFmtId="0" fontId="7" fillId="6" borderId="4" xfId="0" applyFont="1" applyFill="1" applyBorder="1" applyAlignment="1">
      <alignment wrapText="1"/>
    </xf>
    <xf numFmtId="0" fontId="4" fillId="0" borderId="4" xfId="0" applyFont="1" applyBorder="1" applyAlignment="1">
      <alignment vertical="center" wrapText="1"/>
    </xf>
    <xf numFmtId="49" fontId="0" fillId="0" borderId="4" xfId="0" applyNumberFormat="1" applyBorder="1" applyAlignment="1">
      <alignment wrapText="1"/>
    </xf>
    <xf numFmtId="0" fontId="3" fillId="7" borderId="4" xfId="0" applyFont="1" applyFill="1" applyBorder="1" applyAlignment="1">
      <alignment wrapText="1"/>
    </xf>
    <xf numFmtId="42" fontId="0" fillId="7" borderId="4" xfId="0" applyNumberFormat="1" applyFill="1" applyBorder="1"/>
    <xf numFmtId="42" fontId="4" fillId="7" borderId="4" xfId="0" applyNumberFormat="1" applyFont="1" applyFill="1" applyBorder="1"/>
    <xf numFmtId="0" fontId="0" fillId="7" borderId="4" xfId="0" applyFill="1" applyBorder="1"/>
    <xf numFmtId="42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wrapText="1"/>
    </xf>
    <xf numFmtId="42" fontId="0" fillId="0" borderId="4" xfId="0" applyNumberFormat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5" borderId="4" xfId="0" applyFont="1" applyFill="1" applyBorder="1"/>
    <xf numFmtId="42" fontId="3" fillId="5" borderId="4" xfId="0" applyNumberFormat="1" applyFont="1" applyFill="1" applyBorder="1"/>
    <xf numFmtId="0" fontId="3" fillId="5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justify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wrapText="1"/>
    </xf>
    <xf numFmtId="0" fontId="3" fillId="8" borderId="4" xfId="0" applyFont="1" applyFill="1" applyBorder="1"/>
    <xf numFmtId="42" fontId="3" fillId="8" borderId="4" xfId="0" applyNumberFormat="1" applyFont="1" applyFill="1" applyBorder="1"/>
    <xf numFmtId="0" fontId="3" fillId="8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wrapText="1"/>
    </xf>
    <xf numFmtId="0" fontId="9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vertical="top" wrapText="1"/>
    </xf>
    <xf numFmtId="165" fontId="4" fillId="4" borderId="4" xfId="0" applyNumberFormat="1" applyFont="1" applyFill="1" applyBorder="1" applyAlignment="1">
      <alignment wrapText="1"/>
    </xf>
    <xf numFmtId="0" fontId="0" fillId="4" borderId="4" xfId="0" applyFill="1" applyBorder="1" applyAlignment="1">
      <alignment horizontal="left" wrapText="1"/>
    </xf>
    <xf numFmtId="0" fontId="0" fillId="5" borderId="4" xfId="0" applyFill="1" applyBorder="1" applyAlignment="1">
      <alignment wrapText="1"/>
    </xf>
    <xf numFmtId="164" fontId="0" fillId="0" borderId="4" xfId="1" applyNumberFormat="1" applyFont="1" applyBorder="1"/>
    <xf numFmtId="0" fontId="10" fillId="0" borderId="4" xfId="0" applyFont="1" applyBorder="1" applyAlignment="1">
      <alignment wrapText="1"/>
    </xf>
    <xf numFmtId="0" fontId="11" fillId="4" borderId="4" xfId="0" applyFont="1" applyFill="1" applyBorder="1" applyAlignment="1">
      <alignment wrapText="1"/>
    </xf>
    <xf numFmtId="42" fontId="2" fillId="0" borderId="4" xfId="0" applyNumberFormat="1" applyFont="1" applyBorder="1"/>
    <xf numFmtId="42" fontId="4" fillId="4" borderId="4" xfId="0" applyNumberFormat="1" applyFont="1" applyFill="1" applyBorder="1"/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/>
    <xf numFmtId="42" fontId="0" fillId="4" borderId="4" xfId="0" applyNumberFormat="1" applyFill="1" applyBorder="1" applyAlignment="1">
      <alignment horizontal="left" wrapText="1"/>
    </xf>
    <xf numFmtId="0" fontId="0" fillId="4" borderId="4" xfId="0" applyFill="1" applyBorder="1" applyAlignment="1">
      <alignment horizontal="center" wrapText="1"/>
    </xf>
    <xf numFmtId="42" fontId="0" fillId="5" borderId="4" xfId="0" applyNumberFormat="1" applyFill="1" applyBorder="1" applyAlignment="1">
      <alignment horizontal="left"/>
    </xf>
    <xf numFmtId="42" fontId="0" fillId="5" borderId="4" xfId="0" applyNumberFormat="1" applyFill="1" applyBorder="1" applyAlignment="1">
      <alignment horizontal="right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42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9" fillId="3" borderId="4" xfId="0" applyFont="1" applyFill="1" applyBorder="1"/>
    <xf numFmtId="0" fontId="4" fillId="4" borderId="4" xfId="0" applyFont="1" applyFill="1" applyBorder="1" applyAlignment="1">
      <alignment vertical="top"/>
    </xf>
    <xf numFmtId="0" fontId="4" fillId="4" borderId="4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16" fillId="0" borderId="0" xfId="0" applyFont="1"/>
    <xf numFmtId="42" fontId="0" fillId="4" borderId="4" xfId="0" applyNumberFormat="1" applyFill="1" applyBorder="1" applyAlignment="1">
      <alignment wrapText="1"/>
    </xf>
    <xf numFmtId="0" fontId="3" fillId="7" borderId="4" xfId="0" applyFont="1" applyFill="1" applyBorder="1"/>
    <xf numFmtId="0" fontId="0" fillId="4" borderId="4" xfId="0" applyFill="1" applyBorder="1" applyAlignment="1">
      <alignment vertical="top"/>
    </xf>
    <xf numFmtId="17" fontId="0" fillId="4" borderId="4" xfId="0" quotePrefix="1" applyNumberFormat="1" applyFill="1" applyBorder="1" applyAlignment="1">
      <alignment horizontal="center"/>
    </xf>
    <xf numFmtId="0" fontId="16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0" fillId="4" borderId="4" xfId="1" applyNumberFormat="1" applyFont="1" applyFill="1" applyBorder="1"/>
    <xf numFmtId="42" fontId="3" fillId="8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9" fillId="3" borderId="4" xfId="1" applyNumberFormat="1" applyFont="1" applyFill="1" applyBorder="1" applyAlignment="1">
      <alignment horizontal="center" wrapText="1"/>
    </xf>
    <xf numFmtId="164" fontId="9" fillId="4" borderId="4" xfId="1" applyNumberFormat="1" applyFont="1" applyFill="1" applyBorder="1" applyAlignment="1">
      <alignment horizontal="center" wrapText="1"/>
    </xf>
    <xf numFmtId="164" fontId="0" fillId="5" borderId="4" xfId="1" applyNumberFormat="1" applyFont="1" applyFill="1" applyBorder="1"/>
    <xf numFmtId="164" fontId="4" fillId="4" borderId="4" xfId="1" applyNumberFormat="1" applyFont="1" applyFill="1" applyBorder="1"/>
    <xf numFmtId="164" fontId="0" fillId="4" borderId="4" xfId="1" applyNumberFormat="1" applyFont="1" applyFill="1" applyBorder="1" applyAlignment="1">
      <alignment horizontal="right"/>
    </xf>
    <xf numFmtId="164" fontId="0" fillId="5" borderId="4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center" vertical="center"/>
    </xf>
    <xf numFmtId="164" fontId="0" fillId="4" borderId="5" xfId="1" applyNumberFormat="1" applyFont="1" applyFill="1" applyBorder="1"/>
    <xf numFmtId="164" fontId="0" fillId="5" borderId="4" xfId="1" applyNumberFormat="1" applyFont="1" applyFill="1" applyBorder="1" applyAlignment="1">
      <alignment horizontal="center" vertical="center"/>
    </xf>
    <xf numFmtId="164" fontId="3" fillId="8" borderId="4" xfId="1" applyNumberFormat="1" applyFont="1" applyFill="1" applyBorder="1"/>
    <xf numFmtId="164" fontId="0" fillId="0" borderId="0" xfId="1" applyNumberFormat="1" applyFont="1"/>
    <xf numFmtId="164" fontId="9" fillId="3" borderId="4" xfId="1" applyNumberFormat="1" applyFont="1" applyFill="1" applyBorder="1" applyAlignment="1">
      <alignment wrapText="1"/>
    </xf>
    <xf numFmtId="164" fontId="9" fillId="4" borderId="4" xfId="1" applyNumberFormat="1" applyFont="1" applyFill="1" applyBorder="1" applyAlignment="1">
      <alignment wrapText="1"/>
    </xf>
    <xf numFmtId="164" fontId="0" fillId="4" borderId="4" xfId="1" applyNumberFormat="1" applyFont="1" applyFill="1" applyBorder="1" applyAlignment="1">
      <alignment horizontal="left"/>
    </xf>
    <xf numFmtId="164" fontId="0" fillId="4" borderId="4" xfId="1" applyNumberFormat="1" applyFont="1" applyFill="1" applyBorder="1" applyAlignment="1">
      <alignment horizontal="left" wrapText="1"/>
    </xf>
    <xf numFmtId="164" fontId="0" fillId="4" borderId="0" xfId="1" applyNumberFormat="1" applyFont="1" applyFill="1"/>
    <xf numFmtId="164" fontId="0" fillId="5" borderId="4" xfId="1" applyNumberFormat="1" applyFont="1" applyFill="1" applyBorder="1" applyAlignment="1">
      <alignment horizontal="left"/>
    </xf>
    <xf numFmtId="164" fontId="0" fillId="4" borderId="4" xfId="1" applyNumberFormat="1" applyFon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wrapText="1"/>
    </xf>
    <xf numFmtId="164" fontId="3" fillId="4" borderId="4" xfId="1" applyNumberFormat="1" applyFont="1" applyFill="1" applyBorder="1" applyAlignment="1">
      <alignment wrapText="1"/>
    </xf>
    <xf numFmtId="164" fontId="0" fillId="4" borderId="4" xfId="1" applyNumberFormat="1" applyFont="1" applyFill="1" applyBorder="1" applyAlignment="1">
      <alignment vertical="top" wrapText="1"/>
    </xf>
    <xf numFmtId="164" fontId="7" fillId="6" borderId="4" xfId="1" applyNumberFormat="1" applyFont="1" applyFill="1" applyBorder="1"/>
    <xf numFmtId="164" fontId="0" fillId="7" borderId="4" xfId="1" applyNumberFormat="1" applyFont="1" applyFill="1" applyBorder="1"/>
    <xf numFmtId="164" fontId="3" fillId="5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08DA7-330E-49CC-97E2-1A25C9FB12F9}">
  <dimension ref="A1:H99"/>
  <sheetViews>
    <sheetView topLeftCell="A71" workbookViewId="0">
      <selection activeCell="L10" sqref="L10"/>
    </sheetView>
  </sheetViews>
  <sheetFormatPr defaultRowHeight="15" x14ac:dyDescent="0.25"/>
  <cols>
    <col min="1" max="1" width="40.5703125" customWidth="1"/>
    <col min="2" max="2" width="34.85546875" customWidth="1"/>
    <col min="3" max="3" width="18.42578125" style="106" customWidth="1"/>
    <col min="4" max="4" width="18.28515625" customWidth="1"/>
    <col min="5" max="5" width="18.42578125" customWidth="1"/>
    <col min="6" max="6" width="19" style="95" customWidth="1"/>
    <col min="7" max="7" width="19.85546875" style="106" customWidth="1"/>
    <col min="8" max="8" width="30.28515625" customWidth="1"/>
  </cols>
  <sheetData>
    <row r="1" spans="1:8" x14ac:dyDescent="0.25">
      <c r="A1" s="90" t="s">
        <v>0</v>
      </c>
      <c r="B1" s="91"/>
      <c r="C1" s="91"/>
      <c r="D1" s="91"/>
      <c r="E1" s="91"/>
      <c r="F1" s="91"/>
      <c r="G1" s="91"/>
      <c r="H1" s="92"/>
    </row>
    <row r="2" spans="1:8" ht="75" x14ac:dyDescent="0.25">
      <c r="A2" s="1" t="s">
        <v>1</v>
      </c>
      <c r="B2" s="2" t="s">
        <v>2</v>
      </c>
      <c r="C2" s="115" t="s">
        <v>3</v>
      </c>
      <c r="D2" s="1" t="s">
        <v>4</v>
      </c>
      <c r="E2" s="1" t="s">
        <v>5</v>
      </c>
      <c r="F2" s="3" t="s">
        <v>6</v>
      </c>
      <c r="G2" s="115" t="s">
        <v>7</v>
      </c>
      <c r="H2" s="1" t="s">
        <v>8</v>
      </c>
    </row>
    <row r="3" spans="1:8" x14ac:dyDescent="0.25">
      <c r="A3" s="1" t="s">
        <v>9</v>
      </c>
      <c r="B3" s="2"/>
      <c r="C3" s="115"/>
      <c r="D3" s="1"/>
      <c r="E3" s="1"/>
      <c r="F3" s="3"/>
      <c r="G3" s="115"/>
      <c r="H3" s="1"/>
    </row>
    <row r="4" spans="1:8" x14ac:dyDescent="0.25">
      <c r="A4" s="4" t="s">
        <v>10</v>
      </c>
      <c r="B4" s="4" t="s">
        <v>11</v>
      </c>
      <c r="C4" s="60">
        <v>1075728.4299999997</v>
      </c>
      <c r="D4" s="5"/>
      <c r="E4" s="5"/>
      <c r="F4" s="6"/>
      <c r="G4" s="116"/>
      <c r="H4" s="5"/>
    </row>
    <row r="5" spans="1:8" x14ac:dyDescent="0.25">
      <c r="A5" s="4" t="s">
        <v>12</v>
      </c>
      <c r="B5" s="4" t="s">
        <v>13</v>
      </c>
      <c r="C5" s="60">
        <v>1357186.0099999979</v>
      </c>
      <c r="D5" s="5"/>
      <c r="E5" s="5"/>
      <c r="F5" s="6"/>
      <c r="G5" s="116"/>
      <c r="H5" s="5"/>
    </row>
    <row r="6" spans="1:8" x14ac:dyDescent="0.25">
      <c r="A6" s="4" t="s">
        <v>14</v>
      </c>
      <c r="B6" s="4" t="s">
        <v>15</v>
      </c>
      <c r="C6" s="60">
        <v>9240985.7799999993</v>
      </c>
      <c r="D6" s="5"/>
      <c r="E6" s="5"/>
      <c r="F6" s="6"/>
      <c r="G6" s="116"/>
      <c r="H6" s="5"/>
    </row>
    <row r="7" spans="1:8" x14ac:dyDescent="0.25">
      <c r="A7" s="7" t="s">
        <v>16</v>
      </c>
      <c r="B7" s="8" t="s">
        <v>17</v>
      </c>
      <c r="C7" s="93">
        <v>0</v>
      </c>
      <c r="D7" s="9">
        <v>0</v>
      </c>
      <c r="E7" s="10">
        <v>0</v>
      </c>
      <c r="F7" s="11" t="s">
        <v>18</v>
      </c>
      <c r="G7" s="93">
        <v>18000000</v>
      </c>
      <c r="H7" s="7"/>
    </row>
    <row r="8" spans="1:8" x14ac:dyDescent="0.25">
      <c r="A8" s="7" t="s">
        <v>19</v>
      </c>
      <c r="B8" s="8" t="s">
        <v>17</v>
      </c>
      <c r="C8" s="93">
        <v>0</v>
      </c>
      <c r="D8" s="9">
        <v>0</v>
      </c>
      <c r="E8" s="10">
        <v>0</v>
      </c>
      <c r="F8" s="11" t="s">
        <v>18</v>
      </c>
      <c r="G8" s="93">
        <v>4680000</v>
      </c>
      <c r="H8" s="7"/>
    </row>
    <row r="9" spans="1:8" x14ac:dyDescent="0.25">
      <c r="A9" s="7" t="s">
        <v>20</v>
      </c>
      <c r="B9" s="8" t="s">
        <v>17</v>
      </c>
      <c r="C9" s="93">
        <v>0</v>
      </c>
      <c r="D9" s="9">
        <v>0</v>
      </c>
      <c r="E9" s="10">
        <v>0</v>
      </c>
      <c r="F9" s="11" t="s">
        <v>18</v>
      </c>
      <c r="G9" s="93">
        <v>2220000</v>
      </c>
      <c r="H9" s="7"/>
    </row>
    <row r="10" spans="1:8" x14ac:dyDescent="0.25">
      <c r="A10" s="7" t="s">
        <v>21</v>
      </c>
      <c r="B10" s="8" t="s">
        <v>17</v>
      </c>
      <c r="C10" s="93">
        <v>0</v>
      </c>
      <c r="D10" s="9">
        <v>0</v>
      </c>
      <c r="E10" s="10">
        <v>0</v>
      </c>
      <c r="F10" s="11" t="s">
        <v>22</v>
      </c>
      <c r="G10" s="93">
        <v>1743078</v>
      </c>
      <c r="H10" s="7"/>
    </row>
    <row r="11" spans="1:8" x14ac:dyDescent="0.25">
      <c r="A11" s="7" t="s">
        <v>23</v>
      </c>
      <c r="B11" s="8" t="s">
        <v>17</v>
      </c>
      <c r="C11" s="93">
        <v>0</v>
      </c>
      <c r="D11" s="9">
        <v>0</v>
      </c>
      <c r="E11" s="10">
        <v>0</v>
      </c>
      <c r="F11" s="11" t="s">
        <v>24</v>
      </c>
      <c r="G11" s="93">
        <v>10000000</v>
      </c>
      <c r="H11" s="7"/>
    </row>
    <row r="12" spans="1:8" x14ac:dyDescent="0.25">
      <c r="A12" s="7" t="s">
        <v>25</v>
      </c>
      <c r="B12" s="8" t="s">
        <v>17</v>
      </c>
      <c r="C12" s="93">
        <v>0</v>
      </c>
      <c r="D12" s="9">
        <v>0</v>
      </c>
      <c r="E12" s="10">
        <v>0</v>
      </c>
      <c r="F12" s="11" t="s">
        <v>26</v>
      </c>
      <c r="G12" s="93">
        <v>20461057</v>
      </c>
      <c r="H12" s="7"/>
    </row>
    <row r="13" spans="1:8" x14ac:dyDescent="0.25">
      <c r="A13" s="7" t="s">
        <v>27</v>
      </c>
      <c r="B13" s="8" t="s">
        <v>17</v>
      </c>
      <c r="C13" s="93">
        <v>0</v>
      </c>
      <c r="D13" s="9">
        <v>0</v>
      </c>
      <c r="E13" s="10">
        <v>0</v>
      </c>
      <c r="F13" s="11" t="s">
        <v>28</v>
      </c>
      <c r="G13" s="93">
        <v>1468600</v>
      </c>
      <c r="H13" s="7"/>
    </row>
    <row r="14" spans="1:8" x14ac:dyDescent="0.25">
      <c r="A14" s="7" t="s">
        <v>29</v>
      </c>
      <c r="B14" s="8" t="s">
        <v>17</v>
      </c>
      <c r="C14" s="93">
        <v>0</v>
      </c>
      <c r="D14" s="9">
        <v>0</v>
      </c>
      <c r="E14" s="10">
        <v>0</v>
      </c>
      <c r="F14" s="11" t="s">
        <v>30</v>
      </c>
      <c r="G14" s="93">
        <v>2550000</v>
      </c>
      <c r="H14" s="7"/>
    </row>
    <row r="15" spans="1:8" ht="30" x14ac:dyDescent="0.25">
      <c r="A15" s="12" t="s">
        <v>31</v>
      </c>
      <c r="B15" s="12" t="s">
        <v>17</v>
      </c>
      <c r="C15" s="117">
        <v>0</v>
      </c>
      <c r="D15" s="13">
        <v>0</v>
      </c>
      <c r="E15" s="14">
        <v>0</v>
      </c>
      <c r="F15" s="15" t="s">
        <v>32</v>
      </c>
      <c r="G15" s="117">
        <v>2424283</v>
      </c>
      <c r="H15" s="12"/>
    </row>
    <row r="16" spans="1:8" ht="30" x14ac:dyDescent="0.25">
      <c r="A16" s="12" t="s">
        <v>33</v>
      </c>
      <c r="B16" s="12" t="s">
        <v>17</v>
      </c>
      <c r="C16" s="117" t="s">
        <v>34</v>
      </c>
      <c r="D16" s="13">
        <v>0</v>
      </c>
      <c r="E16" s="14">
        <v>0</v>
      </c>
      <c r="F16" s="15" t="s">
        <v>35</v>
      </c>
      <c r="G16" s="117">
        <v>1085600</v>
      </c>
      <c r="H16" s="12"/>
    </row>
    <row r="17" spans="1:8" x14ac:dyDescent="0.25">
      <c r="A17" s="7" t="s">
        <v>36</v>
      </c>
      <c r="B17" s="8" t="s">
        <v>17</v>
      </c>
      <c r="C17" s="93">
        <v>0</v>
      </c>
      <c r="D17" s="9">
        <v>0</v>
      </c>
      <c r="E17" s="10">
        <v>0</v>
      </c>
      <c r="F17" s="11" t="s">
        <v>37</v>
      </c>
      <c r="G17" s="93">
        <v>2302708</v>
      </c>
      <c r="H17" s="7"/>
    </row>
    <row r="18" spans="1:8" ht="30" x14ac:dyDescent="0.25">
      <c r="A18" s="7" t="s">
        <v>38</v>
      </c>
      <c r="B18" s="8" t="s">
        <v>17</v>
      </c>
      <c r="C18" s="93">
        <v>0</v>
      </c>
      <c r="D18" s="9">
        <v>0</v>
      </c>
      <c r="E18" s="10">
        <v>0</v>
      </c>
      <c r="F18" s="11" t="s">
        <v>39</v>
      </c>
      <c r="G18" s="93">
        <v>830592</v>
      </c>
      <c r="H18" s="7"/>
    </row>
    <row r="19" spans="1:8" x14ac:dyDescent="0.25">
      <c r="A19" s="7" t="s">
        <v>40</v>
      </c>
      <c r="B19" s="8" t="s">
        <v>17</v>
      </c>
      <c r="C19" s="93">
        <v>0</v>
      </c>
      <c r="D19" s="9">
        <v>0</v>
      </c>
      <c r="E19" s="10">
        <v>0</v>
      </c>
      <c r="F19" s="11" t="s">
        <v>41</v>
      </c>
      <c r="G19" s="93">
        <v>2754222</v>
      </c>
      <c r="H19" s="7"/>
    </row>
    <row r="20" spans="1:8" x14ac:dyDescent="0.25">
      <c r="A20" s="7" t="s">
        <v>42</v>
      </c>
      <c r="B20" s="8" t="s">
        <v>17</v>
      </c>
      <c r="C20" s="93">
        <v>0</v>
      </c>
      <c r="D20" s="9">
        <v>0</v>
      </c>
      <c r="E20" s="10">
        <v>0</v>
      </c>
      <c r="F20" s="11" t="s">
        <v>43</v>
      </c>
      <c r="G20" s="93">
        <v>92828782</v>
      </c>
      <c r="H20" s="7"/>
    </row>
    <row r="21" spans="1:8" x14ac:dyDescent="0.25">
      <c r="A21" s="7" t="s">
        <v>44</v>
      </c>
      <c r="B21" s="8" t="s">
        <v>17</v>
      </c>
      <c r="C21" s="93">
        <v>0</v>
      </c>
      <c r="D21" s="9">
        <v>0</v>
      </c>
      <c r="E21" s="10">
        <v>0</v>
      </c>
      <c r="F21" s="11">
        <v>2025</v>
      </c>
      <c r="G21" s="93">
        <v>6875000</v>
      </c>
      <c r="H21" s="7"/>
    </row>
    <row r="22" spans="1:8" ht="30" x14ac:dyDescent="0.25">
      <c r="A22" s="7" t="s">
        <v>45</v>
      </c>
      <c r="B22" s="8" t="s">
        <v>17</v>
      </c>
      <c r="C22" s="93">
        <v>0</v>
      </c>
      <c r="D22" s="9">
        <v>0</v>
      </c>
      <c r="E22" s="10">
        <v>0</v>
      </c>
      <c r="F22" s="11" t="s">
        <v>43</v>
      </c>
      <c r="G22" s="93">
        <v>7382668</v>
      </c>
      <c r="H22" s="7"/>
    </row>
    <row r="23" spans="1:8" x14ac:dyDescent="0.25">
      <c r="A23" s="7" t="s">
        <v>46</v>
      </c>
      <c r="B23" s="8" t="s">
        <v>17</v>
      </c>
      <c r="C23" s="93">
        <v>0</v>
      </c>
      <c r="D23" s="9">
        <v>0</v>
      </c>
      <c r="E23" s="10">
        <v>0</v>
      </c>
      <c r="F23" s="11" t="s">
        <v>47</v>
      </c>
      <c r="G23" s="93">
        <v>21630780.260000002</v>
      </c>
      <c r="H23" s="7"/>
    </row>
    <row r="24" spans="1:8" x14ac:dyDescent="0.25">
      <c r="A24" s="7"/>
      <c r="B24" s="8"/>
      <c r="C24" s="93"/>
      <c r="D24" s="9"/>
      <c r="E24" s="10"/>
      <c r="F24" s="11"/>
      <c r="G24" s="93"/>
      <c r="H24" s="7"/>
    </row>
    <row r="25" spans="1:8" x14ac:dyDescent="0.25">
      <c r="A25" s="16" t="s">
        <v>48</v>
      </c>
      <c r="B25" s="17"/>
      <c r="C25" s="98"/>
      <c r="D25" s="18"/>
      <c r="E25" s="18"/>
      <c r="F25" s="19"/>
      <c r="G25" s="98"/>
      <c r="H25" s="20"/>
    </row>
    <row r="26" spans="1:8" x14ac:dyDescent="0.25">
      <c r="A26" s="4" t="s">
        <v>49</v>
      </c>
      <c r="B26" s="4" t="s">
        <v>50</v>
      </c>
      <c r="C26" s="60">
        <v>1287215.0199999996</v>
      </c>
      <c r="D26" s="10"/>
      <c r="E26" s="10"/>
      <c r="F26" s="21"/>
      <c r="G26" s="60"/>
      <c r="H26" s="22"/>
    </row>
    <row r="27" spans="1:8" x14ac:dyDescent="0.25">
      <c r="A27" s="4" t="s">
        <v>51</v>
      </c>
      <c r="B27" s="4" t="s">
        <v>52</v>
      </c>
      <c r="C27" s="60">
        <v>558098.37999999989</v>
      </c>
      <c r="D27" s="10"/>
      <c r="E27" s="10"/>
      <c r="F27" s="21"/>
      <c r="G27" s="60"/>
      <c r="H27" s="22"/>
    </row>
    <row r="28" spans="1:8" ht="30" x14ac:dyDescent="0.25">
      <c r="A28" s="4" t="s">
        <v>53</v>
      </c>
      <c r="B28" s="23" t="s">
        <v>54</v>
      </c>
      <c r="C28" s="60" t="s">
        <v>55</v>
      </c>
      <c r="D28" s="10" t="s">
        <v>55</v>
      </c>
      <c r="E28" s="10" t="s">
        <v>55</v>
      </c>
      <c r="F28" s="21" t="s">
        <v>56</v>
      </c>
      <c r="G28" s="60">
        <v>4097933</v>
      </c>
      <c r="H28" s="23"/>
    </row>
    <row r="29" spans="1:8" ht="30" x14ac:dyDescent="0.25">
      <c r="A29" s="4" t="s">
        <v>57</v>
      </c>
      <c r="B29" s="23" t="s">
        <v>58</v>
      </c>
      <c r="C29" s="60" t="s">
        <v>55</v>
      </c>
      <c r="D29" s="10" t="s">
        <v>55</v>
      </c>
      <c r="E29" s="10" t="s">
        <v>55</v>
      </c>
      <c r="F29" s="21" t="s">
        <v>59</v>
      </c>
      <c r="G29" s="60">
        <v>500000</v>
      </c>
      <c r="H29" s="23"/>
    </row>
    <row r="30" spans="1:8" ht="30" x14ac:dyDescent="0.25">
      <c r="A30" s="4" t="s">
        <v>60</v>
      </c>
      <c r="B30" s="23" t="s">
        <v>61</v>
      </c>
      <c r="C30" s="60" t="s">
        <v>55</v>
      </c>
      <c r="D30" s="10" t="s">
        <v>55</v>
      </c>
      <c r="E30" s="10" t="s">
        <v>55</v>
      </c>
      <c r="F30" s="21" t="s">
        <v>56</v>
      </c>
      <c r="G30" s="60">
        <v>3300000</v>
      </c>
      <c r="H30" s="23"/>
    </row>
    <row r="31" spans="1:8" x14ac:dyDescent="0.25">
      <c r="A31" s="4" t="s">
        <v>62</v>
      </c>
      <c r="B31" s="23" t="s">
        <v>63</v>
      </c>
      <c r="C31" s="60" t="s">
        <v>55</v>
      </c>
      <c r="D31" s="10" t="s">
        <v>55</v>
      </c>
      <c r="E31" s="10" t="s">
        <v>55</v>
      </c>
      <c r="F31" s="21" t="s">
        <v>64</v>
      </c>
      <c r="G31" s="60">
        <v>1800000</v>
      </c>
      <c r="H31" s="23"/>
    </row>
    <row r="32" spans="1:8" x14ac:dyDescent="0.25">
      <c r="A32" s="8" t="s">
        <v>65</v>
      </c>
      <c r="B32" s="7" t="s">
        <v>66</v>
      </c>
      <c r="C32" s="93" t="s">
        <v>55</v>
      </c>
      <c r="D32" s="9" t="s">
        <v>55</v>
      </c>
      <c r="E32" s="9" t="s">
        <v>55</v>
      </c>
      <c r="F32" s="11" t="s">
        <v>59</v>
      </c>
      <c r="G32" s="93">
        <v>1258284</v>
      </c>
      <c r="H32" s="7"/>
    </row>
    <row r="33" spans="1:8" ht="30" x14ac:dyDescent="0.25">
      <c r="A33" s="4" t="s">
        <v>67</v>
      </c>
      <c r="B33" s="23" t="s">
        <v>68</v>
      </c>
      <c r="C33" s="60" t="s">
        <v>55</v>
      </c>
      <c r="D33" s="10" t="s">
        <v>55</v>
      </c>
      <c r="E33" s="10" t="s">
        <v>55</v>
      </c>
      <c r="F33" s="21" t="s">
        <v>64</v>
      </c>
      <c r="G33" s="60">
        <v>700000</v>
      </c>
      <c r="H33" s="23"/>
    </row>
    <row r="34" spans="1:8" x14ac:dyDescent="0.25">
      <c r="A34" s="4" t="s">
        <v>69</v>
      </c>
      <c r="B34" s="23" t="s">
        <v>70</v>
      </c>
      <c r="C34" s="60" t="s">
        <v>55</v>
      </c>
      <c r="D34" s="10" t="s">
        <v>55</v>
      </c>
      <c r="E34" s="10" t="s">
        <v>55</v>
      </c>
      <c r="F34" s="21" t="s">
        <v>59</v>
      </c>
      <c r="G34" s="60">
        <v>500000</v>
      </c>
      <c r="H34" s="23"/>
    </row>
    <row r="35" spans="1:8" x14ac:dyDescent="0.25">
      <c r="A35" s="8" t="s">
        <v>71</v>
      </c>
      <c r="B35" s="7" t="s">
        <v>72</v>
      </c>
      <c r="C35" s="93" t="s">
        <v>55</v>
      </c>
      <c r="D35" s="9" t="s">
        <v>55</v>
      </c>
      <c r="E35" s="9" t="s">
        <v>55</v>
      </c>
      <c r="F35" s="11" t="s">
        <v>73</v>
      </c>
      <c r="G35" s="93">
        <v>1200000</v>
      </c>
      <c r="H35" s="7"/>
    </row>
    <row r="36" spans="1:8" x14ac:dyDescent="0.25">
      <c r="A36" s="8" t="s">
        <v>74</v>
      </c>
      <c r="B36" s="7" t="s">
        <v>72</v>
      </c>
      <c r="C36" s="93" t="s">
        <v>55</v>
      </c>
      <c r="D36" s="9" t="s">
        <v>55</v>
      </c>
      <c r="E36" s="9" t="s">
        <v>55</v>
      </c>
      <c r="F36" s="11" t="s">
        <v>73</v>
      </c>
      <c r="G36" s="93">
        <v>900000</v>
      </c>
      <c r="H36" s="7"/>
    </row>
    <row r="37" spans="1:8" x14ac:dyDescent="0.25">
      <c r="A37" s="4" t="s">
        <v>75</v>
      </c>
      <c r="B37" s="23" t="s">
        <v>76</v>
      </c>
      <c r="C37" s="60" t="s">
        <v>55</v>
      </c>
      <c r="D37" s="10" t="s">
        <v>55</v>
      </c>
      <c r="E37" s="10" t="s">
        <v>55</v>
      </c>
      <c r="F37" s="21" t="s">
        <v>77</v>
      </c>
      <c r="G37" s="60">
        <v>500000</v>
      </c>
      <c r="H37" s="23"/>
    </row>
    <row r="38" spans="1:8" x14ac:dyDescent="0.25">
      <c r="A38" s="4" t="s">
        <v>78</v>
      </c>
      <c r="B38" s="23" t="s">
        <v>79</v>
      </c>
      <c r="C38" s="60" t="s">
        <v>55</v>
      </c>
      <c r="D38" s="10" t="s">
        <v>55</v>
      </c>
      <c r="E38" s="10" t="s">
        <v>55</v>
      </c>
      <c r="F38" s="21" t="s">
        <v>80</v>
      </c>
      <c r="G38" s="60">
        <v>750000</v>
      </c>
      <c r="H38" s="23"/>
    </row>
    <row r="39" spans="1:8" x14ac:dyDescent="0.25">
      <c r="A39" s="7" t="s">
        <v>81</v>
      </c>
      <c r="B39" s="8" t="s">
        <v>82</v>
      </c>
      <c r="C39" s="60" t="s">
        <v>55</v>
      </c>
      <c r="D39" s="10" t="s">
        <v>55</v>
      </c>
      <c r="E39" s="10" t="s">
        <v>55</v>
      </c>
      <c r="F39" s="11" t="s">
        <v>83</v>
      </c>
      <c r="G39" s="93">
        <v>50000000</v>
      </c>
      <c r="H39" s="7"/>
    </row>
    <row r="40" spans="1:8" x14ac:dyDescent="0.25">
      <c r="A40" s="7" t="s">
        <v>84</v>
      </c>
      <c r="B40" s="8" t="s">
        <v>63</v>
      </c>
      <c r="C40" s="93" t="s">
        <v>85</v>
      </c>
      <c r="D40" s="9">
        <v>0</v>
      </c>
      <c r="E40" s="10" t="s">
        <v>85</v>
      </c>
      <c r="F40" s="11" t="s">
        <v>86</v>
      </c>
      <c r="G40" s="93">
        <v>2500000</v>
      </c>
      <c r="H40" s="7"/>
    </row>
    <row r="41" spans="1:8" x14ac:dyDescent="0.25">
      <c r="A41" s="7" t="s">
        <v>87</v>
      </c>
      <c r="B41" s="8" t="s">
        <v>63</v>
      </c>
      <c r="C41" s="93" t="s">
        <v>85</v>
      </c>
      <c r="D41" s="9">
        <v>0</v>
      </c>
      <c r="E41" s="10" t="s">
        <v>85</v>
      </c>
      <c r="F41" s="11" t="s">
        <v>88</v>
      </c>
      <c r="G41" s="93">
        <v>2500000</v>
      </c>
      <c r="H41" s="7"/>
    </row>
    <row r="42" spans="1:8" x14ac:dyDescent="0.25">
      <c r="A42" s="7" t="s">
        <v>89</v>
      </c>
      <c r="B42" s="8" t="s">
        <v>63</v>
      </c>
      <c r="C42" s="93" t="s">
        <v>85</v>
      </c>
      <c r="D42" s="9">
        <v>0</v>
      </c>
      <c r="E42" s="10" t="s">
        <v>85</v>
      </c>
      <c r="F42" s="11" t="s">
        <v>90</v>
      </c>
      <c r="G42" s="93">
        <v>40000000</v>
      </c>
      <c r="H42" s="7"/>
    </row>
    <row r="43" spans="1:8" ht="30" x14ac:dyDescent="0.25">
      <c r="A43" s="23" t="s">
        <v>91</v>
      </c>
      <c r="B43" s="4" t="s">
        <v>63</v>
      </c>
      <c r="C43" s="60" t="s">
        <v>85</v>
      </c>
      <c r="D43" s="10">
        <v>0</v>
      </c>
      <c r="E43" s="10" t="s">
        <v>85</v>
      </c>
      <c r="F43" s="21" t="s">
        <v>92</v>
      </c>
      <c r="G43" s="60">
        <v>8000000</v>
      </c>
      <c r="H43" s="23"/>
    </row>
    <row r="44" spans="1:8" x14ac:dyDescent="0.25">
      <c r="A44" s="7" t="s">
        <v>93</v>
      </c>
      <c r="B44" s="8" t="s">
        <v>94</v>
      </c>
      <c r="C44" s="93" t="s">
        <v>85</v>
      </c>
      <c r="D44" s="9">
        <v>0</v>
      </c>
      <c r="E44" s="10" t="s">
        <v>85</v>
      </c>
      <c r="F44" s="11" t="s">
        <v>95</v>
      </c>
      <c r="G44" s="93">
        <v>2000000</v>
      </c>
      <c r="H44" s="7"/>
    </row>
    <row r="45" spans="1:8" x14ac:dyDescent="0.25">
      <c r="A45" s="7" t="s">
        <v>96</v>
      </c>
      <c r="B45" s="8" t="s">
        <v>63</v>
      </c>
      <c r="C45" s="93" t="s">
        <v>85</v>
      </c>
      <c r="D45" s="9">
        <v>0</v>
      </c>
      <c r="E45" s="10" t="s">
        <v>85</v>
      </c>
      <c r="F45" s="11" t="s">
        <v>97</v>
      </c>
      <c r="G45" s="93">
        <v>5000000</v>
      </c>
      <c r="H45" s="7"/>
    </row>
    <row r="46" spans="1:8" x14ac:dyDescent="0.25">
      <c r="A46" s="7" t="s">
        <v>98</v>
      </c>
      <c r="B46" s="8" t="s">
        <v>99</v>
      </c>
      <c r="C46" s="93"/>
      <c r="D46" s="9">
        <v>0</v>
      </c>
      <c r="E46" s="10" t="s">
        <v>85</v>
      </c>
      <c r="F46" s="11" t="s">
        <v>100</v>
      </c>
      <c r="G46" s="93">
        <v>1000000</v>
      </c>
      <c r="H46" s="7"/>
    </row>
    <row r="47" spans="1:8" x14ac:dyDescent="0.25">
      <c r="A47" s="7" t="s">
        <v>101</v>
      </c>
      <c r="B47" s="8" t="s">
        <v>99</v>
      </c>
      <c r="C47" s="93" t="s">
        <v>85</v>
      </c>
      <c r="D47" s="9">
        <v>0</v>
      </c>
      <c r="E47" s="10" t="s">
        <v>85</v>
      </c>
      <c r="F47" s="11" t="s">
        <v>97</v>
      </c>
      <c r="G47" s="93">
        <v>2000000</v>
      </c>
      <c r="H47" s="7"/>
    </row>
    <row r="48" spans="1:8" x14ac:dyDescent="0.25">
      <c r="A48" s="7" t="s">
        <v>102</v>
      </c>
      <c r="B48" s="8" t="s">
        <v>103</v>
      </c>
      <c r="C48" s="109" t="s">
        <v>85</v>
      </c>
      <c r="D48" s="9">
        <v>0</v>
      </c>
      <c r="E48" s="10">
        <v>0</v>
      </c>
      <c r="F48" s="11" t="s">
        <v>104</v>
      </c>
      <c r="G48" s="93">
        <v>2500000</v>
      </c>
      <c r="H48" s="7"/>
    </row>
    <row r="49" spans="1:8" x14ac:dyDescent="0.25">
      <c r="A49" s="7" t="s">
        <v>105</v>
      </c>
      <c r="B49" s="8" t="s">
        <v>103</v>
      </c>
      <c r="C49" s="109" t="s">
        <v>85</v>
      </c>
      <c r="D49" s="9">
        <v>0</v>
      </c>
      <c r="E49" s="10">
        <v>0</v>
      </c>
      <c r="F49" s="11" t="s">
        <v>106</v>
      </c>
      <c r="G49" s="100">
        <v>2000000</v>
      </c>
      <c r="H49" s="7"/>
    </row>
    <row r="50" spans="1:8" x14ac:dyDescent="0.25">
      <c r="A50" s="7" t="s">
        <v>107</v>
      </c>
      <c r="B50" s="8"/>
      <c r="C50" s="93">
        <v>0</v>
      </c>
      <c r="D50" s="9">
        <v>0</v>
      </c>
      <c r="E50" s="10">
        <v>0</v>
      </c>
      <c r="F50" s="11"/>
      <c r="G50" s="93">
        <v>12000000</v>
      </c>
      <c r="H50" s="7"/>
    </row>
    <row r="51" spans="1:8" x14ac:dyDescent="0.25">
      <c r="A51" s="7" t="s">
        <v>108</v>
      </c>
      <c r="B51" s="8" t="s">
        <v>109</v>
      </c>
      <c r="C51" s="93">
        <v>0</v>
      </c>
      <c r="D51" s="9">
        <v>0</v>
      </c>
      <c r="E51" s="10">
        <v>0</v>
      </c>
      <c r="F51" s="11"/>
      <c r="G51" s="93">
        <v>1650000</v>
      </c>
      <c r="H51" s="7"/>
    </row>
    <row r="52" spans="1:8" x14ac:dyDescent="0.25">
      <c r="A52" s="7" t="s">
        <v>531</v>
      </c>
      <c r="B52" s="8" t="s">
        <v>110</v>
      </c>
      <c r="C52" s="93"/>
      <c r="D52" s="9">
        <v>0</v>
      </c>
      <c r="E52" s="24">
        <v>0</v>
      </c>
      <c r="F52" s="11" t="s">
        <v>92</v>
      </c>
      <c r="G52" s="93">
        <v>500000</v>
      </c>
      <c r="H52" s="7"/>
    </row>
    <row r="53" spans="1:8" x14ac:dyDescent="0.25">
      <c r="A53" s="23" t="s">
        <v>111</v>
      </c>
      <c r="B53" s="9"/>
      <c r="C53" s="93">
        <v>0</v>
      </c>
      <c r="D53" s="24">
        <v>0</v>
      </c>
      <c r="E53" s="8"/>
      <c r="F53" s="25">
        <v>0</v>
      </c>
      <c r="G53" s="93">
        <v>2000000</v>
      </c>
      <c r="H53" s="7"/>
    </row>
    <row r="54" spans="1:8" ht="30" x14ac:dyDescent="0.25">
      <c r="A54" s="23" t="s">
        <v>112</v>
      </c>
      <c r="B54" s="4" t="s">
        <v>103</v>
      </c>
      <c r="C54" s="60">
        <v>0</v>
      </c>
      <c r="D54" s="10">
        <v>0</v>
      </c>
      <c r="E54" s="10">
        <v>0</v>
      </c>
      <c r="F54" s="21">
        <v>2025</v>
      </c>
      <c r="G54" s="60">
        <v>500000</v>
      </c>
      <c r="H54" s="23"/>
    </row>
    <row r="55" spans="1:8" ht="30" x14ac:dyDescent="0.25">
      <c r="A55" s="23" t="s">
        <v>113</v>
      </c>
      <c r="B55" s="4" t="s">
        <v>103</v>
      </c>
      <c r="C55" s="60">
        <v>0</v>
      </c>
      <c r="D55" s="10">
        <v>0</v>
      </c>
      <c r="E55" s="10">
        <v>0</v>
      </c>
      <c r="F55" s="21">
        <v>2025</v>
      </c>
      <c r="G55" s="60">
        <v>9000000</v>
      </c>
      <c r="H55" s="23"/>
    </row>
    <row r="56" spans="1:8" x14ac:dyDescent="0.25">
      <c r="A56" s="89" t="s">
        <v>114</v>
      </c>
      <c r="B56" s="8" t="s">
        <v>103</v>
      </c>
      <c r="C56" s="60">
        <v>0</v>
      </c>
      <c r="D56" s="10">
        <v>0</v>
      </c>
      <c r="E56" s="10">
        <v>0</v>
      </c>
      <c r="F56" s="21">
        <v>2025</v>
      </c>
      <c r="G56" s="60">
        <v>1500000</v>
      </c>
      <c r="H56" s="23"/>
    </row>
    <row r="57" spans="1:8" x14ac:dyDescent="0.25">
      <c r="A57" s="89" t="s">
        <v>115</v>
      </c>
      <c r="B57" s="8" t="s">
        <v>103</v>
      </c>
      <c r="C57" s="60">
        <v>0</v>
      </c>
      <c r="D57" s="10">
        <v>0</v>
      </c>
      <c r="E57" s="10">
        <v>0</v>
      </c>
      <c r="F57" s="21">
        <v>2025</v>
      </c>
      <c r="G57" s="60">
        <v>500000</v>
      </c>
      <c r="H57" s="23"/>
    </row>
    <row r="58" spans="1:8" ht="15.75" x14ac:dyDescent="0.25">
      <c r="A58" s="26"/>
      <c r="B58" s="8"/>
      <c r="C58" s="60"/>
      <c r="D58" s="10"/>
      <c r="E58" s="10"/>
      <c r="F58" s="21"/>
      <c r="G58" s="60"/>
      <c r="H58" s="23"/>
    </row>
    <row r="59" spans="1:8" x14ac:dyDescent="0.25">
      <c r="A59" s="27" t="s">
        <v>116</v>
      </c>
      <c r="B59" s="28"/>
      <c r="C59" s="118"/>
      <c r="D59" s="28"/>
      <c r="E59" s="29"/>
      <c r="F59" s="30"/>
      <c r="G59" s="118"/>
      <c r="H59" s="31"/>
    </row>
    <row r="60" spans="1:8" x14ac:dyDescent="0.25">
      <c r="A60" s="32" t="s">
        <v>117</v>
      </c>
      <c r="B60" s="33" t="s">
        <v>118</v>
      </c>
      <c r="C60" s="60"/>
      <c r="D60" s="10"/>
      <c r="E60" s="10"/>
      <c r="F60" s="21" t="s">
        <v>119</v>
      </c>
      <c r="G60" s="60">
        <v>1800000</v>
      </c>
      <c r="H60" s="23"/>
    </row>
    <row r="61" spans="1:8" x14ac:dyDescent="0.25">
      <c r="A61" s="32" t="s">
        <v>120</v>
      </c>
      <c r="B61" s="33" t="s">
        <v>118</v>
      </c>
      <c r="C61" s="60"/>
      <c r="D61" s="10"/>
      <c r="E61" s="10"/>
      <c r="F61" s="21" t="s">
        <v>119</v>
      </c>
      <c r="G61" s="60">
        <v>2500000</v>
      </c>
      <c r="H61" s="23"/>
    </row>
    <row r="62" spans="1:8" x14ac:dyDescent="0.25">
      <c r="A62" s="32" t="s">
        <v>121</v>
      </c>
      <c r="B62" s="33" t="s">
        <v>118</v>
      </c>
      <c r="C62" s="60"/>
      <c r="D62" s="10"/>
      <c r="E62" s="10"/>
      <c r="F62" s="21" t="s">
        <v>119</v>
      </c>
      <c r="G62" s="60">
        <v>850000</v>
      </c>
      <c r="H62" s="23"/>
    </row>
    <row r="63" spans="1:8" x14ac:dyDescent="0.25">
      <c r="A63" s="32" t="s">
        <v>122</v>
      </c>
      <c r="B63" s="33" t="s">
        <v>118</v>
      </c>
      <c r="C63" s="60"/>
      <c r="D63" s="10"/>
      <c r="E63" s="10"/>
      <c r="F63" s="21" t="s">
        <v>119</v>
      </c>
      <c r="G63" s="60">
        <v>650000</v>
      </c>
      <c r="H63" s="23"/>
    </row>
    <row r="64" spans="1:8" x14ac:dyDescent="0.25">
      <c r="A64" s="32" t="s">
        <v>123</v>
      </c>
      <c r="B64" s="33" t="s">
        <v>118</v>
      </c>
      <c r="C64" s="60"/>
      <c r="D64" s="10"/>
      <c r="E64" s="10"/>
      <c r="F64" s="21" t="s">
        <v>124</v>
      </c>
      <c r="G64" s="60">
        <v>1100000</v>
      </c>
      <c r="H64" s="23"/>
    </row>
    <row r="65" spans="1:8" x14ac:dyDescent="0.25">
      <c r="A65" s="32"/>
      <c r="B65" s="33"/>
      <c r="C65" s="60"/>
      <c r="D65" s="10"/>
      <c r="E65" s="10"/>
      <c r="F65" s="21"/>
      <c r="G65" s="60"/>
      <c r="H65" s="23"/>
    </row>
    <row r="66" spans="1:8" x14ac:dyDescent="0.25">
      <c r="A66" s="34" t="s">
        <v>125</v>
      </c>
      <c r="B66" s="35"/>
      <c r="C66" s="119"/>
      <c r="D66" s="36"/>
      <c r="E66" s="37"/>
      <c r="F66" s="38"/>
      <c r="G66" s="119"/>
      <c r="H66" s="39"/>
    </row>
    <row r="67" spans="1:8" x14ac:dyDescent="0.25">
      <c r="A67" s="4" t="s">
        <v>126</v>
      </c>
      <c r="B67" s="4" t="s">
        <v>127</v>
      </c>
      <c r="C67" s="60">
        <v>2104724.4100000011</v>
      </c>
      <c r="D67" s="24"/>
      <c r="E67" s="4"/>
      <c r="F67" s="40"/>
      <c r="G67" s="60"/>
      <c r="H67" s="23"/>
    </row>
    <row r="68" spans="1:8" x14ac:dyDescent="0.25">
      <c r="A68" s="4" t="s">
        <v>128</v>
      </c>
      <c r="B68" s="4" t="s">
        <v>129</v>
      </c>
      <c r="C68" s="60">
        <v>888692.5</v>
      </c>
      <c r="D68" s="24"/>
      <c r="E68" s="4"/>
      <c r="F68" s="40"/>
      <c r="G68" s="60"/>
      <c r="H68" s="23"/>
    </row>
    <row r="69" spans="1:8" x14ac:dyDescent="0.25">
      <c r="A69" s="23" t="s">
        <v>130</v>
      </c>
      <c r="B69" s="4" t="s">
        <v>131</v>
      </c>
      <c r="C69" s="60">
        <v>0</v>
      </c>
      <c r="D69" s="10">
        <f>C69*0.2</f>
        <v>0</v>
      </c>
      <c r="E69" s="10">
        <v>0</v>
      </c>
      <c r="F69" s="21" t="s">
        <v>132</v>
      </c>
      <c r="G69" s="93">
        <v>840000</v>
      </c>
      <c r="H69" s="22" t="s">
        <v>133</v>
      </c>
    </row>
    <row r="70" spans="1:8" x14ac:dyDescent="0.25">
      <c r="A70" s="23" t="s">
        <v>134</v>
      </c>
      <c r="B70" s="4" t="s">
        <v>131</v>
      </c>
      <c r="C70" s="60">
        <v>0</v>
      </c>
      <c r="D70" s="10">
        <f>C70*0.2</f>
        <v>0</v>
      </c>
      <c r="E70" s="10">
        <v>0</v>
      </c>
      <c r="F70" s="21" t="s">
        <v>132</v>
      </c>
      <c r="G70" s="93">
        <v>8075000</v>
      </c>
      <c r="H70" s="22" t="s">
        <v>135</v>
      </c>
    </row>
    <row r="71" spans="1:8" ht="45" x14ac:dyDescent="0.25">
      <c r="A71" s="23" t="s">
        <v>136</v>
      </c>
      <c r="B71" s="4" t="s">
        <v>137</v>
      </c>
      <c r="C71" s="60">
        <v>0</v>
      </c>
      <c r="D71" s="10">
        <v>0</v>
      </c>
      <c r="E71" s="10">
        <v>0</v>
      </c>
      <c r="F71" s="21" t="s">
        <v>138</v>
      </c>
      <c r="G71" s="60">
        <f>3460399+3746875+2913083+1900388+190000+237540</f>
        <v>12448285</v>
      </c>
      <c r="H71" s="23"/>
    </row>
    <row r="72" spans="1:8" x14ac:dyDescent="0.25">
      <c r="A72" s="23" t="s">
        <v>139</v>
      </c>
      <c r="B72" s="4" t="s">
        <v>131</v>
      </c>
      <c r="C72" s="60"/>
      <c r="D72" s="10"/>
      <c r="E72" s="10"/>
      <c r="F72" s="21" t="s">
        <v>140</v>
      </c>
      <c r="G72" s="60">
        <v>16081000</v>
      </c>
      <c r="H72" s="23"/>
    </row>
    <row r="73" spans="1:8" ht="30" x14ac:dyDescent="0.25">
      <c r="A73" s="23" t="s">
        <v>141</v>
      </c>
      <c r="B73" s="23" t="s">
        <v>142</v>
      </c>
      <c r="C73" s="60"/>
      <c r="D73" s="10"/>
      <c r="E73" s="10"/>
      <c r="F73" s="21" t="s">
        <v>143</v>
      </c>
      <c r="G73" s="60">
        <v>10000000</v>
      </c>
      <c r="H73" s="23"/>
    </row>
    <row r="74" spans="1:8" x14ac:dyDescent="0.25">
      <c r="A74" s="23" t="s">
        <v>144</v>
      </c>
      <c r="B74" s="23" t="s">
        <v>142</v>
      </c>
      <c r="C74" s="60"/>
      <c r="D74" s="10"/>
      <c r="E74" s="10"/>
      <c r="F74" s="21" t="s">
        <v>59</v>
      </c>
      <c r="G74" s="60">
        <v>10000000</v>
      </c>
      <c r="H74" s="23"/>
    </row>
    <row r="75" spans="1:8" x14ac:dyDescent="0.25">
      <c r="A75" s="7" t="s">
        <v>145</v>
      </c>
      <c r="B75" s="7" t="s">
        <v>146</v>
      </c>
      <c r="C75" s="93"/>
      <c r="D75" s="9"/>
      <c r="E75" s="9"/>
      <c r="F75" s="11" t="s">
        <v>59</v>
      </c>
      <c r="G75" s="93">
        <v>1000000</v>
      </c>
      <c r="H75" s="7"/>
    </row>
    <row r="76" spans="1:8" x14ac:dyDescent="0.25">
      <c r="A76" s="23"/>
      <c r="B76" s="4"/>
      <c r="C76" s="60"/>
      <c r="D76" s="10"/>
      <c r="E76" s="10"/>
      <c r="F76" s="21"/>
      <c r="G76" s="60"/>
      <c r="H76" s="23"/>
    </row>
    <row r="77" spans="1:8" x14ac:dyDescent="0.25">
      <c r="A77" s="34" t="s">
        <v>147</v>
      </c>
      <c r="B77" s="37"/>
      <c r="C77" s="119"/>
      <c r="D77" s="35"/>
      <c r="E77" s="35"/>
      <c r="F77" s="41"/>
      <c r="G77" s="119"/>
      <c r="H77" s="39"/>
    </row>
    <row r="78" spans="1:8" x14ac:dyDescent="0.25">
      <c r="A78" s="4" t="s">
        <v>148</v>
      </c>
      <c r="B78" s="4" t="s">
        <v>149</v>
      </c>
      <c r="C78" s="60">
        <v>760475.73000000045</v>
      </c>
      <c r="D78" s="10"/>
      <c r="E78" s="10"/>
      <c r="F78" s="21"/>
      <c r="G78" s="60"/>
      <c r="H78" s="23"/>
    </row>
    <row r="79" spans="1:8" x14ac:dyDescent="0.25">
      <c r="A79" s="8" t="s">
        <v>150</v>
      </c>
      <c r="B79" s="8" t="s">
        <v>151</v>
      </c>
      <c r="C79" s="93">
        <v>0</v>
      </c>
      <c r="D79" s="9">
        <v>0</v>
      </c>
      <c r="E79" s="9">
        <v>0</v>
      </c>
      <c r="F79" s="11">
        <v>2028</v>
      </c>
      <c r="G79" s="93">
        <v>900000</v>
      </c>
      <c r="H79" s="7"/>
    </row>
    <row r="80" spans="1:8" x14ac:dyDescent="0.25">
      <c r="A80" s="8" t="s">
        <v>152</v>
      </c>
      <c r="B80" s="8" t="s">
        <v>153</v>
      </c>
      <c r="C80" s="93">
        <v>0</v>
      </c>
      <c r="D80" s="9">
        <v>0</v>
      </c>
      <c r="E80" s="9">
        <v>0</v>
      </c>
      <c r="F80" s="11">
        <v>2028</v>
      </c>
      <c r="G80" s="93">
        <v>1170000</v>
      </c>
      <c r="H80" s="7"/>
    </row>
    <row r="81" spans="1:8" x14ac:dyDescent="0.25">
      <c r="A81" s="4" t="s">
        <v>154</v>
      </c>
      <c r="B81" s="4" t="s">
        <v>155</v>
      </c>
      <c r="C81" s="60">
        <v>0</v>
      </c>
      <c r="D81" s="10">
        <v>0</v>
      </c>
      <c r="E81" s="10">
        <v>0</v>
      </c>
      <c r="F81" s="21">
        <v>2026</v>
      </c>
      <c r="G81" s="60">
        <v>899610.88</v>
      </c>
      <c r="H81" s="23"/>
    </row>
    <row r="82" spans="1:8" x14ac:dyDescent="0.25">
      <c r="A82" s="4"/>
      <c r="B82" s="4"/>
      <c r="C82" s="60"/>
      <c r="D82" s="10"/>
      <c r="E82" s="10"/>
      <c r="F82" s="21"/>
      <c r="G82" s="60"/>
      <c r="H82" s="23"/>
    </row>
    <row r="83" spans="1:8" x14ac:dyDescent="0.25">
      <c r="A83" s="42" t="s">
        <v>156</v>
      </c>
      <c r="B83" s="42"/>
      <c r="C83" s="120"/>
      <c r="D83" s="43"/>
      <c r="E83" s="43"/>
      <c r="F83" s="44"/>
      <c r="G83" s="120"/>
      <c r="H83" s="16"/>
    </row>
    <row r="84" spans="1:8" x14ac:dyDescent="0.25">
      <c r="A84" s="8" t="s">
        <v>157</v>
      </c>
      <c r="B84" s="11" t="s">
        <v>146</v>
      </c>
      <c r="C84" s="93">
        <v>0</v>
      </c>
      <c r="D84" s="9">
        <v>0</v>
      </c>
      <c r="E84" s="9">
        <v>0</v>
      </c>
      <c r="F84" s="21" t="s">
        <v>158</v>
      </c>
      <c r="G84" s="60">
        <v>700000</v>
      </c>
      <c r="H84" s="7"/>
    </row>
    <row r="85" spans="1:8" x14ac:dyDescent="0.25">
      <c r="A85" s="8" t="s">
        <v>159</v>
      </c>
      <c r="B85" s="11" t="s">
        <v>146</v>
      </c>
      <c r="C85" s="93">
        <v>0</v>
      </c>
      <c r="D85" s="9">
        <v>0</v>
      </c>
      <c r="E85" s="9">
        <v>0</v>
      </c>
      <c r="F85" s="21" t="s">
        <v>160</v>
      </c>
      <c r="G85" s="60">
        <v>1500000</v>
      </c>
      <c r="H85" s="7"/>
    </row>
    <row r="86" spans="1:8" x14ac:dyDescent="0.25">
      <c r="A86" s="8" t="s">
        <v>161</v>
      </c>
      <c r="B86" s="11" t="s">
        <v>146</v>
      </c>
      <c r="C86" s="93">
        <v>0</v>
      </c>
      <c r="D86" s="9">
        <v>0</v>
      </c>
      <c r="E86" s="9">
        <v>0</v>
      </c>
      <c r="F86" s="21" t="s">
        <v>158</v>
      </c>
      <c r="G86" s="60">
        <v>2500000</v>
      </c>
      <c r="H86" s="7"/>
    </row>
    <row r="87" spans="1:8" x14ac:dyDescent="0.25">
      <c r="A87" s="8" t="s">
        <v>162</v>
      </c>
      <c r="B87" s="11" t="s">
        <v>146</v>
      </c>
      <c r="C87" s="93">
        <v>0</v>
      </c>
      <c r="D87" s="9">
        <v>0</v>
      </c>
      <c r="E87" s="9">
        <v>0</v>
      </c>
      <c r="F87" s="21" t="s">
        <v>158</v>
      </c>
      <c r="G87" s="60">
        <v>1000000</v>
      </c>
      <c r="H87" s="7"/>
    </row>
    <row r="88" spans="1:8" x14ac:dyDescent="0.25">
      <c r="A88" s="8" t="s">
        <v>163</v>
      </c>
      <c r="B88" s="68" t="s">
        <v>164</v>
      </c>
      <c r="C88" s="93">
        <v>0</v>
      </c>
      <c r="D88" s="9">
        <v>0</v>
      </c>
      <c r="E88" s="10">
        <v>0</v>
      </c>
      <c r="F88" s="21" t="s">
        <v>165</v>
      </c>
      <c r="G88" s="60">
        <v>737000</v>
      </c>
      <c r="H88" s="7"/>
    </row>
    <row r="89" spans="1:8" x14ac:dyDescent="0.25">
      <c r="A89" s="10" t="s">
        <v>166</v>
      </c>
      <c r="B89" s="40" t="s">
        <v>164</v>
      </c>
      <c r="C89" s="60"/>
      <c r="D89" s="10"/>
      <c r="E89" s="10"/>
      <c r="F89" s="40" t="s">
        <v>167</v>
      </c>
      <c r="G89" s="60">
        <v>1200000</v>
      </c>
      <c r="H89" s="23"/>
    </row>
    <row r="90" spans="1:8" x14ac:dyDescent="0.25">
      <c r="A90" s="7"/>
      <c r="B90" s="8"/>
      <c r="C90" s="93">
        <v>0</v>
      </c>
      <c r="D90" s="9">
        <v>0</v>
      </c>
      <c r="E90" s="10">
        <v>0</v>
      </c>
      <c r="F90" s="11"/>
      <c r="G90" s="93">
        <v>0</v>
      </c>
      <c r="H90" s="7"/>
    </row>
    <row r="91" spans="1:8" x14ac:dyDescent="0.25">
      <c r="A91" s="16" t="s">
        <v>168</v>
      </c>
      <c r="B91" s="17"/>
      <c r="C91" s="98"/>
      <c r="D91" s="18"/>
      <c r="E91" s="18"/>
      <c r="F91" s="19"/>
      <c r="G91" s="98"/>
      <c r="H91" s="20"/>
    </row>
    <row r="92" spans="1:8" x14ac:dyDescent="0.25">
      <c r="A92" s="4" t="s">
        <v>169</v>
      </c>
      <c r="B92" s="4" t="s">
        <v>170</v>
      </c>
      <c r="C92" s="60">
        <v>655831.76999999955</v>
      </c>
      <c r="D92" s="10"/>
      <c r="E92" s="10"/>
      <c r="F92" s="21"/>
      <c r="G92" s="60"/>
      <c r="H92" s="22"/>
    </row>
    <row r="93" spans="1:8" x14ac:dyDescent="0.25">
      <c r="A93" s="23" t="s">
        <v>171</v>
      </c>
      <c r="B93" s="4" t="s">
        <v>172</v>
      </c>
      <c r="C93" s="60">
        <v>0</v>
      </c>
      <c r="D93" s="10">
        <v>0</v>
      </c>
      <c r="E93" s="10">
        <v>0</v>
      </c>
      <c r="F93" s="21" t="s">
        <v>56</v>
      </c>
      <c r="G93" s="60">
        <v>887163.7</v>
      </c>
      <c r="H93" s="23"/>
    </row>
    <row r="94" spans="1:8" x14ac:dyDescent="0.25">
      <c r="A94" s="23" t="s">
        <v>173</v>
      </c>
      <c r="B94" s="4" t="s">
        <v>172</v>
      </c>
      <c r="C94" s="60"/>
      <c r="D94" s="10">
        <v>0</v>
      </c>
      <c r="E94" s="10">
        <v>0</v>
      </c>
      <c r="F94" s="21" t="s">
        <v>174</v>
      </c>
      <c r="G94" s="60">
        <v>750000</v>
      </c>
      <c r="H94" s="23"/>
    </row>
    <row r="95" spans="1:8" x14ac:dyDescent="0.25">
      <c r="A95" s="45" t="s">
        <v>175</v>
      </c>
      <c r="B95" s="46" t="s">
        <v>176</v>
      </c>
      <c r="C95" s="93"/>
      <c r="D95" s="9"/>
      <c r="E95" s="10"/>
      <c r="F95" s="21" t="s">
        <v>158</v>
      </c>
      <c r="G95" s="60">
        <v>10000000</v>
      </c>
      <c r="H95" s="7"/>
    </row>
    <row r="96" spans="1:8" ht="20.25" customHeight="1" x14ac:dyDescent="0.25">
      <c r="A96" s="7" t="s">
        <v>177</v>
      </c>
      <c r="B96" s="47" t="s">
        <v>176</v>
      </c>
      <c r="C96" s="93">
        <v>0</v>
      </c>
      <c r="D96" s="9">
        <v>0</v>
      </c>
      <c r="E96" s="10">
        <v>0</v>
      </c>
      <c r="F96" s="11" t="s">
        <v>59</v>
      </c>
      <c r="G96" s="93">
        <v>2050000</v>
      </c>
      <c r="H96" s="7"/>
    </row>
    <row r="97" spans="1:8" ht="30" x14ac:dyDescent="0.25">
      <c r="A97" s="23" t="s">
        <v>178</v>
      </c>
      <c r="B97" s="4" t="s">
        <v>176</v>
      </c>
      <c r="C97" s="60"/>
      <c r="D97" s="10"/>
      <c r="E97" s="10"/>
      <c r="F97" s="21" t="s">
        <v>158</v>
      </c>
      <c r="G97" s="60">
        <v>50000000</v>
      </c>
      <c r="H97" s="23"/>
    </row>
    <row r="98" spans="1:8" x14ac:dyDescent="0.25">
      <c r="A98" s="7"/>
      <c r="B98" s="8"/>
      <c r="C98" s="93">
        <v>0</v>
      </c>
      <c r="D98" s="9">
        <v>0</v>
      </c>
      <c r="E98" s="10">
        <v>0</v>
      </c>
      <c r="F98" s="11"/>
      <c r="G98" s="93">
        <v>0</v>
      </c>
      <c r="H98" s="7"/>
    </row>
    <row r="99" spans="1:8" x14ac:dyDescent="0.25">
      <c r="A99" s="48" t="s">
        <v>179</v>
      </c>
      <c r="B99" s="49"/>
      <c r="C99" s="105">
        <f>SUM(C4:C98)</f>
        <v>17928938.029999997</v>
      </c>
      <c r="D99" s="50">
        <f>SUM(D4:D98)</f>
        <v>0</v>
      </c>
      <c r="E99" s="50">
        <f>SUM(E4:E98)</f>
        <v>0</v>
      </c>
      <c r="F99" s="51"/>
      <c r="G99" s="105">
        <f>SUM(G4:G98)</f>
        <v>499531646.83999997</v>
      </c>
      <c r="H99" s="48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4920-1DD1-4F10-BFEB-55D48AEDA311}">
  <dimension ref="A1:I193"/>
  <sheetViews>
    <sheetView tabSelected="1" topLeftCell="A189" workbookViewId="0">
      <selection activeCell="I205" sqref="I205"/>
    </sheetView>
  </sheetViews>
  <sheetFormatPr defaultColWidth="22.140625" defaultRowHeight="15" x14ac:dyDescent="0.25"/>
  <cols>
    <col min="1" max="1" width="34.7109375" customWidth="1"/>
    <col min="2" max="2" width="27.7109375" customWidth="1"/>
    <col min="3" max="4" width="21" style="106" bestFit="1" customWidth="1"/>
    <col min="5" max="5" width="21" bestFit="1" customWidth="1"/>
    <col min="6" max="6" width="16.85546875" style="95" bestFit="1" customWidth="1"/>
    <col min="7" max="7" width="21.85546875" style="106" bestFit="1" customWidth="1"/>
    <col min="8" max="8" width="21.7109375" style="106" bestFit="1" customWidth="1"/>
    <col min="9" max="9" width="27.5703125" bestFit="1" customWidth="1"/>
  </cols>
  <sheetData>
    <row r="1" spans="1:9" x14ac:dyDescent="0.25">
      <c r="A1" s="90" t="s">
        <v>180</v>
      </c>
      <c r="B1" s="91"/>
      <c r="C1" s="91"/>
      <c r="D1" s="91"/>
      <c r="E1" s="91"/>
      <c r="F1" s="91"/>
      <c r="G1" s="91"/>
      <c r="H1" s="91"/>
      <c r="I1" s="92"/>
    </row>
    <row r="2" spans="1:9" ht="40.5" x14ac:dyDescent="0.25">
      <c r="A2" s="52" t="s">
        <v>1</v>
      </c>
      <c r="B2" s="52" t="s">
        <v>2</v>
      </c>
      <c r="C2" s="107" t="s">
        <v>3</v>
      </c>
      <c r="D2" s="107" t="s">
        <v>181</v>
      </c>
      <c r="E2" s="52" t="s">
        <v>182</v>
      </c>
      <c r="F2" s="53" t="s">
        <v>6</v>
      </c>
      <c r="G2" s="96" t="s">
        <v>183</v>
      </c>
      <c r="H2" s="96" t="s">
        <v>184</v>
      </c>
      <c r="I2" s="52" t="s">
        <v>8</v>
      </c>
    </row>
    <row r="3" spans="1:9" x14ac:dyDescent="0.25">
      <c r="A3" s="52" t="s">
        <v>185</v>
      </c>
      <c r="B3" s="52"/>
      <c r="C3" s="107"/>
      <c r="D3" s="107"/>
      <c r="E3" s="52"/>
      <c r="F3" s="53"/>
      <c r="G3" s="96"/>
      <c r="H3" s="96"/>
      <c r="I3" s="52"/>
    </row>
    <row r="4" spans="1:9" x14ac:dyDescent="0.25">
      <c r="A4" s="54"/>
      <c r="B4" s="54"/>
      <c r="C4" s="108"/>
      <c r="D4" s="108"/>
      <c r="E4" s="54"/>
      <c r="F4" s="55"/>
      <c r="G4" s="97"/>
      <c r="H4" s="97"/>
      <c r="I4" s="54"/>
    </row>
    <row r="5" spans="1:9" ht="30" x14ac:dyDescent="0.25">
      <c r="A5" s="23" t="s">
        <v>10</v>
      </c>
      <c r="B5" s="23" t="s">
        <v>11</v>
      </c>
      <c r="C5" s="108">
        <v>11973383.99</v>
      </c>
      <c r="D5" s="108"/>
      <c r="E5" s="54"/>
      <c r="F5" s="55"/>
      <c r="G5" s="97"/>
      <c r="H5" s="97"/>
      <c r="I5" s="54"/>
    </row>
    <row r="6" spans="1:9" ht="30" x14ac:dyDescent="0.25">
      <c r="A6" s="23" t="s">
        <v>186</v>
      </c>
      <c r="B6" s="23" t="s">
        <v>187</v>
      </c>
      <c r="C6" s="108">
        <v>1815178.35</v>
      </c>
      <c r="D6" s="108"/>
      <c r="E6" s="54"/>
      <c r="F6" s="55"/>
      <c r="G6" s="97"/>
      <c r="H6" s="97"/>
      <c r="I6" s="54"/>
    </row>
    <row r="7" spans="1:9" ht="30" x14ac:dyDescent="0.25">
      <c r="A7" s="23" t="s">
        <v>188</v>
      </c>
      <c r="B7" s="23" t="s">
        <v>189</v>
      </c>
      <c r="C7" s="108">
        <v>1985221.72</v>
      </c>
      <c r="D7" s="108"/>
      <c r="E7" s="54"/>
      <c r="F7" s="55"/>
      <c r="G7" s="97"/>
      <c r="H7" s="97"/>
      <c r="I7" s="54"/>
    </row>
    <row r="8" spans="1:9" ht="30" x14ac:dyDescent="0.25">
      <c r="A8" s="23" t="s">
        <v>190</v>
      </c>
      <c r="B8" s="23" t="s">
        <v>191</v>
      </c>
      <c r="C8" s="108">
        <v>2105241.41</v>
      </c>
      <c r="D8" s="108"/>
      <c r="E8" s="54"/>
      <c r="F8" s="55"/>
      <c r="G8" s="97"/>
      <c r="H8" s="97"/>
      <c r="I8" s="54"/>
    </row>
    <row r="9" spans="1:9" ht="30" x14ac:dyDescent="0.25">
      <c r="A9" s="23" t="s">
        <v>192</v>
      </c>
      <c r="B9" s="23" t="s">
        <v>193</v>
      </c>
      <c r="C9" s="108">
        <v>3328855.84</v>
      </c>
      <c r="D9" s="108"/>
      <c r="E9" s="54"/>
      <c r="F9" s="55"/>
      <c r="G9" s="97"/>
      <c r="H9" s="97"/>
      <c r="I9" s="54"/>
    </row>
    <row r="10" spans="1:9" x14ac:dyDescent="0.25">
      <c r="A10" s="23" t="s">
        <v>12</v>
      </c>
      <c r="B10" s="23" t="s">
        <v>13</v>
      </c>
      <c r="C10" s="108">
        <v>21314963.57</v>
      </c>
      <c r="D10" s="108"/>
      <c r="E10" s="54"/>
      <c r="F10" s="55"/>
      <c r="G10" s="97"/>
      <c r="H10" s="97"/>
      <c r="I10" s="54"/>
    </row>
    <row r="11" spans="1:9" x14ac:dyDescent="0.25">
      <c r="A11" s="23" t="s">
        <v>194</v>
      </c>
      <c r="B11" s="23" t="s">
        <v>195</v>
      </c>
      <c r="C11" s="108">
        <v>2312745.71</v>
      </c>
      <c r="D11" s="108"/>
      <c r="E11" s="54"/>
      <c r="F11" s="55"/>
      <c r="G11" s="97"/>
      <c r="H11" s="97"/>
      <c r="I11" s="54"/>
    </row>
    <row r="12" spans="1:9" x14ac:dyDescent="0.25">
      <c r="A12" s="23" t="s">
        <v>14</v>
      </c>
      <c r="B12" s="23" t="s">
        <v>15</v>
      </c>
      <c r="C12" s="108">
        <v>6068020.04</v>
      </c>
      <c r="D12" s="108"/>
      <c r="E12" s="54"/>
      <c r="F12" s="55"/>
      <c r="G12" s="97"/>
      <c r="H12" s="97"/>
      <c r="I12" s="54"/>
    </row>
    <row r="13" spans="1:9" x14ac:dyDescent="0.25">
      <c r="A13" s="56" t="s">
        <v>196</v>
      </c>
      <c r="B13" s="7" t="s">
        <v>17</v>
      </c>
      <c r="C13" s="93"/>
      <c r="D13" s="93">
        <v>11532</v>
      </c>
      <c r="E13" s="10">
        <v>0</v>
      </c>
      <c r="F13" s="11" t="s">
        <v>197</v>
      </c>
      <c r="G13" s="93">
        <v>3517115</v>
      </c>
      <c r="H13" s="93">
        <v>3558590</v>
      </c>
      <c r="I13" s="57"/>
    </row>
    <row r="14" spans="1:9" x14ac:dyDescent="0.25">
      <c r="A14" s="56" t="s">
        <v>198</v>
      </c>
      <c r="B14" s="7" t="s">
        <v>17</v>
      </c>
      <c r="C14" s="93"/>
      <c r="D14" s="93">
        <v>1177241</v>
      </c>
      <c r="E14" s="10">
        <v>0</v>
      </c>
      <c r="F14" s="11" t="s">
        <v>199</v>
      </c>
      <c r="G14" s="93">
        <v>1569265</v>
      </c>
      <c r="H14" s="93">
        <v>11273146</v>
      </c>
      <c r="I14" s="7"/>
    </row>
    <row r="15" spans="1:9" x14ac:dyDescent="0.25">
      <c r="A15" s="56" t="s">
        <v>200</v>
      </c>
      <c r="B15" s="7" t="s">
        <v>17</v>
      </c>
      <c r="C15" s="93"/>
      <c r="D15" s="93">
        <v>1242967</v>
      </c>
      <c r="E15" s="10">
        <v>0</v>
      </c>
      <c r="F15" s="11" t="s">
        <v>201</v>
      </c>
      <c r="G15" s="93">
        <v>3135515</v>
      </c>
      <c r="H15" s="93">
        <v>3189624</v>
      </c>
      <c r="I15" s="7"/>
    </row>
    <row r="16" spans="1:9" x14ac:dyDescent="0.25">
      <c r="A16" s="56" t="s">
        <v>202</v>
      </c>
      <c r="B16" s="7" t="s">
        <v>17</v>
      </c>
      <c r="C16" s="93"/>
      <c r="D16" s="93">
        <v>1327641</v>
      </c>
      <c r="E16" s="10">
        <v>0</v>
      </c>
      <c r="F16" s="11" t="s">
        <v>201</v>
      </c>
      <c r="G16" s="93">
        <v>1983084</v>
      </c>
      <c r="H16" s="93">
        <v>2372772</v>
      </c>
      <c r="I16" s="7"/>
    </row>
    <row r="17" spans="1:9" x14ac:dyDescent="0.25">
      <c r="A17" s="56" t="s">
        <v>203</v>
      </c>
      <c r="B17" s="7" t="s">
        <v>17</v>
      </c>
      <c r="C17" s="93"/>
      <c r="D17" s="93">
        <v>30</v>
      </c>
      <c r="E17" s="10">
        <v>0</v>
      </c>
      <c r="F17" s="11" t="s">
        <v>199</v>
      </c>
      <c r="G17" s="93">
        <v>25319</v>
      </c>
      <c r="H17" s="93">
        <v>522520</v>
      </c>
      <c r="I17" s="7"/>
    </row>
    <row r="18" spans="1:9" x14ac:dyDescent="0.25">
      <c r="A18" s="56" t="s">
        <v>204</v>
      </c>
      <c r="B18" s="7" t="s">
        <v>17</v>
      </c>
      <c r="C18" s="93"/>
      <c r="D18" s="93">
        <v>1211121</v>
      </c>
      <c r="E18" s="10">
        <v>0</v>
      </c>
      <c r="F18" s="11" t="s">
        <v>106</v>
      </c>
      <c r="G18" s="93">
        <v>2307251</v>
      </c>
      <c r="H18" s="93">
        <v>11230556</v>
      </c>
      <c r="I18" s="7"/>
    </row>
    <row r="19" spans="1:9" x14ac:dyDescent="0.25">
      <c r="A19" s="56" t="s">
        <v>205</v>
      </c>
      <c r="B19" s="7" t="s">
        <v>17</v>
      </c>
      <c r="C19" s="93"/>
      <c r="D19" s="93">
        <v>1377974</v>
      </c>
      <c r="E19" s="10">
        <v>0</v>
      </c>
      <c r="F19" s="11" t="s">
        <v>106</v>
      </c>
      <c r="G19" s="93">
        <v>1882106</v>
      </c>
      <c r="H19" s="93">
        <v>3793596</v>
      </c>
      <c r="I19" s="7"/>
    </row>
    <row r="20" spans="1:9" x14ac:dyDescent="0.25">
      <c r="A20" s="56" t="s">
        <v>206</v>
      </c>
      <c r="B20" s="7" t="s">
        <v>17</v>
      </c>
      <c r="C20" s="93"/>
      <c r="D20" s="93">
        <v>490641</v>
      </c>
      <c r="E20" s="10">
        <v>0</v>
      </c>
      <c r="F20" s="11" t="s">
        <v>106</v>
      </c>
      <c r="G20" s="93">
        <v>647869</v>
      </c>
      <c r="H20" s="93">
        <v>7712182</v>
      </c>
      <c r="I20" s="7"/>
    </row>
    <row r="21" spans="1:9" x14ac:dyDescent="0.25">
      <c r="A21" s="56" t="s">
        <v>207</v>
      </c>
      <c r="B21" s="7" t="s">
        <v>17</v>
      </c>
      <c r="C21" s="93"/>
      <c r="D21" s="93">
        <v>754640</v>
      </c>
      <c r="E21" s="10">
        <v>0</v>
      </c>
      <c r="F21" s="11" t="s">
        <v>208</v>
      </c>
      <c r="G21" s="93">
        <v>3705736</v>
      </c>
      <c r="H21" s="93">
        <v>30996344</v>
      </c>
      <c r="I21" s="7"/>
    </row>
    <row r="22" spans="1:9" x14ac:dyDescent="0.25">
      <c r="A22" s="56" t="s">
        <v>209</v>
      </c>
      <c r="B22" s="7" t="s">
        <v>17</v>
      </c>
      <c r="C22" s="93"/>
      <c r="D22" s="93">
        <v>91120</v>
      </c>
      <c r="E22" s="10">
        <v>0</v>
      </c>
      <c r="F22" s="11" t="s">
        <v>210</v>
      </c>
      <c r="G22" s="93">
        <v>5007671</v>
      </c>
      <c r="H22" s="93">
        <v>4602242</v>
      </c>
      <c r="I22" s="7"/>
    </row>
    <row r="23" spans="1:9" x14ac:dyDescent="0.25">
      <c r="A23" s="56" t="s">
        <v>211</v>
      </c>
      <c r="B23" s="7" t="s">
        <v>17</v>
      </c>
      <c r="C23" s="93"/>
      <c r="D23" s="93">
        <v>101853</v>
      </c>
      <c r="E23" s="10">
        <v>0</v>
      </c>
      <c r="F23" s="11" t="s">
        <v>210</v>
      </c>
      <c r="G23" s="93">
        <v>3306363</v>
      </c>
      <c r="H23" s="93">
        <v>3079684</v>
      </c>
      <c r="I23" s="7"/>
    </row>
    <row r="24" spans="1:9" x14ac:dyDescent="0.25">
      <c r="A24" s="56" t="s">
        <v>212</v>
      </c>
      <c r="B24" s="7" t="s">
        <v>17</v>
      </c>
      <c r="C24" s="93"/>
      <c r="D24" s="93">
        <v>163553</v>
      </c>
      <c r="E24" s="10">
        <v>0</v>
      </c>
      <c r="F24" s="11" t="s">
        <v>210</v>
      </c>
      <c r="G24" s="93">
        <v>2120537</v>
      </c>
      <c r="H24" s="93">
        <v>2014161</v>
      </c>
      <c r="I24" s="7"/>
    </row>
    <row r="25" spans="1:9" x14ac:dyDescent="0.25">
      <c r="A25" s="56" t="s">
        <v>213</v>
      </c>
      <c r="B25" s="7" t="s">
        <v>17</v>
      </c>
      <c r="C25" s="93"/>
      <c r="D25" s="93">
        <v>268468</v>
      </c>
      <c r="E25" s="10">
        <v>0</v>
      </c>
      <c r="F25" s="11"/>
      <c r="G25" s="93">
        <v>408938</v>
      </c>
      <c r="H25" s="93">
        <v>519843</v>
      </c>
      <c r="I25" s="7"/>
    </row>
    <row r="26" spans="1:9" x14ac:dyDescent="0.25">
      <c r="A26" s="7" t="s">
        <v>214</v>
      </c>
      <c r="B26" s="7" t="s">
        <v>17</v>
      </c>
      <c r="C26" s="93"/>
      <c r="D26" s="93">
        <v>124311</v>
      </c>
      <c r="E26" s="10">
        <v>0</v>
      </c>
      <c r="F26" s="11" t="s">
        <v>215</v>
      </c>
      <c r="G26" s="93">
        <v>1739614</v>
      </c>
      <c r="H26" s="93">
        <v>1856330</v>
      </c>
      <c r="I26" s="7"/>
    </row>
    <row r="27" spans="1:9" ht="45" x14ac:dyDescent="0.25">
      <c r="A27" s="12" t="s">
        <v>216</v>
      </c>
      <c r="B27" s="7" t="s">
        <v>17</v>
      </c>
      <c r="C27" s="93"/>
      <c r="D27" s="93">
        <v>24195</v>
      </c>
      <c r="E27" s="10">
        <v>0</v>
      </c>
      <c r="F27" s="11" t="s">
        <v>201</v>
      </c>
      <c r="G27" s="93">
        <v>83033</v>
      </c>
      <c r="H27" s="93">
        <v>1403470</v>
      </c>
      <c r="I27" s="7"/>
    </row>
    <row r="28" spans="1:9" x14ac:dyDescent="0.25">
      <c r="A28" s="7" t="s">
        <v>217</v>
      </c>
      <c r="B28" s="7" t="s">
        <v>17</v>
      </c>
      <c r="C28" s="93"/>
      <c r="D28" s="93">
        <v>245726</v>
      </c>
      <c r="E28" s="10">
        <v>0</v>
      </c>
      <c r="F28" s="11" t="s">
        <v>28</v>
      </c>
      <c r="G28" s="93">
        <v>245726</v>
      </c>
      <c r="H28" s="93">
        <v>750000</v>
      </c>
      <c r="I28" s="7"/>
    </row>
    <row r="29" spans="1:9" ht="30" x14ac:dyDescent="0.25">
      <c r="A29" s="7" t="s">
        <v>218</v>
      </c>
      <c r="B29" s="7" t="s">
        <v>17</v>
      </c>
      <c r="C29" s="93"/>
      <c r="D29" s="93">
        <v>757828</v>
      </c>
      <c r="E29" s="10">
        <v>0</v>
      </c>
      <c r="F29" s="11" t="s">
        <v>219</v>
      </c>
      <c r="G29" s="93">
        <v>757828</v>
      </c>
      <c r="H29" s="93">
        <v>772500</v>
      </c>
      <c r="I29" s="7"/>
    </row>
    <row r="30" spans="1:9" x14ac:dyDescent="0.25">
      <c r="A30" s="7" t="s">
        <v>220</v>
      </c>
      <c r="B30" s="7" t="s">
        <v>17</v>
      </c>
      <c r="C30" s="93"/>
      <c r="D30" s="93">
        <v>500189.5</v>
      </c>
      <c r="E30" s="10"/>
      <c r="F30" s="11" t="s">
        <v>39</v>
      </c>
      <c r="G30" s="93">
        <v>500189.5</v>
      </c>
      <c r="H30" s="93">
        <v>824465</v>
      </c>
      <c r="I30" s="7"/>
    </row>
    <row r="31" spans="1:9" ht="30" x14ac:dyDescent="0.25">
      <c r="A31" s="7" t="s">
        <v>221</v>
      </c>
      <c r="B31" s="7" t="s">
        <v>17</v>
      </c>
      <c r="C31" s="93"/>
      <c r="D31" s="93">
        <v>799.5</v>
      </c>
      <c r="E31" s="10"/>
      <c r="F31" s="11" t="s">
        <v>39</v>
      </c>
      <c r="G31" s="93">
        <v>799.5</v>
      </c>
      <c r="H31" s="93">
        <v>9118720</v>
      </c>
      <c r="I31" s="7"/>
    </row>
    <row r="32" spans="1:9" ht="30" x14ac:dyDescent="0.25">
      <c r="A32" s="7" t="s">
        <v>222</v>
      </c>
      <c r="B32" s="7" t="s">
        <v>17</v>
      </c>
      <c r="C32" s="93"/>
      <c r="D32" s="93">
        <v>1420864.2</v>
      </c>
      <c r="E32" s="10"/>
      <c r="F32" s="11" t="s">
        <v>219</v>
      </c>
      <c r="G32" s="93">
        <v>1420864.2</v>
      </c>
      <c r="H32" s="93">
        <v>5262460</v>
      </c>
      <c r="I32" s="7"/>
    </row>
    <row r="33" spans="1:9" ht="30" x14ac:dyDescent="0.25">
      <c r="A33" s="7" t="s">
        <v>223</v>
      </c>
      <c r="B33" s="7" t="s">
        <v>17</v>
      </c>
      <c r="C33" s="93"/>
      <c r="D33" s="93">
        <v>0</v>
      </c>
      <c r="E33" s="10"/>
      <c r="F33" s="11" t="s">
        <v>39</v>
      </c>
      <c r="G33" s="93">
        <v>2821831.55</v>
      </c>
      <c r="H33" s="93">
        <v>11288914.67</v>
      </c>
      <c r="I33" s="7"/>
    </row>
    <row r="34" spans="1:9" ht="30" x14ac:dyDescent="0.25">
      <c r="A34" s="7" t="s">
        <v>224</v>
      </c>
      <c r="B34" s="7" t="s">
        <v>17</v>
      </c>
      <c r="C34" s="93"/>
      <c r="D34" s="93">
        <v>327638</v>
      </c>
      <c r="E34" s="10"/>
      <c r="F34" s="11" t="s">
        <v>225</v>
      </c>
      <c r="G34" s="93">
        <v>4412196.01</v>
      </c>
      <c r="H34" s="93">
        <v>4744067</v>
      </c>
      <c r="I34" s="7"/>
    </row>
    <row r="35" spans="1:9" x14ac:dyDescent="0.25">
      <c r="A35" s="7" t="s">
        <v>226</v>
      </c>
      <c r="B35" s="7" t="s">
        <v>17</v>
      </c>
      <c r="C35" s="93"/>
      <c r="D35" s="93">
        <v>0</v>
      </c>
      <c r="E35" s="10"/>
      <c r="F35" s="11" t="s">
        <v>225</v>
      </c>
      <c r="G35" s="93">
        <v>546723</v>
      </c>
      <c r="H35" s="93">
        <v>599689</v>
      </c>
      <c r="I35" s="7"/>
    </row>
    <row r="36" spans="1:9" x14ac:dyDescent="0.25">
      <c r="A36" s="7" t="s">
        <v>227</v>
      </c>
      <c r="B36" s="7" t="s">
        <v>17</v>
      </c>
      <c r="C36" s="93"/>
      <c r="D36" s="93">
        <v>0</v>
      </c>
      <c r="E36" s="10"/>
      <c r="F36" s="11" t="s">
        <v>228</v>
      </c>
      <c r="G36" s="93">
        <v>629313</v>
      </c>
      <c r="H36" s="93">
        <v>648917</v>
      </c>
      <c r="I36" s="7"/>
    </row>
    <row r="37" spans="1:9" x14ac:dyDescent="0.25">
      <c r="A37" s="7" t="s">
        <v>229</v>
      </c>
      <c r="B37" s="7" t="s">
        <v>17</v>
      </c>
      <c r="C37" s="93"/>
      <c r="D37" s="93">
        <v>22290.32</v>
      </c>
      <c r="E37" s="10"/>
      <c r="F37" s="11" t="s">
        <v>230</v>
      </c>
      <c r="G37" s="93">
        <v>297290.32</v>
      </c>
      <c r="H37" s="93">
        <v>586257</v>
      </c>
      <c r="I37" s="7"/>
    </row>
    <row r="38" spans="1:9" ht="30" x14ac:dyDescent="0.25">
      <c r="A38" s="7" t="s">
        <v>231</v>
      </c>
      <c r="B38" s="7" t="s">
        <v>17</v>
      </c>
      <c r="C38" s="93"/>
      <c r="D38" s="93">
        <v>848490.85</v>
      </c>
      <c r="E38" s="10">
        <v>0</v>
      </c>
      <c r="F38" s="11" t="s">
        <v>32</v>
      </c>
      <c r="G38" s="93">
        <v>848490.85</v>
      </c>
      <c r="H38" s="93">
        <v>3142558.71</v>
      </c>
      <c r="I38" s="7"/>
    </row>
    <row r="39" spans="1:9" ht="30" x14ac:dyDescent="0.25">
      <c r="A39" s="7" t="s">
        <v>232</v>
      </c>
      <c r="B39" s="7" t="s">
        <v>17</v>
      </c>
      <c r="C39" s="93"/>
      <c r="D39" s="93">
        <v>34968</v>
      </c>
      <c r="E39" s="10"/>
      <c r="F39" s="11" t="s">
        <v>219</v>
      </c>
      <c r="G39" s="93">
        <v>1304867.3999999999</v>
      </c>
      <c r="H39" s="93">
        <v>4929260</v>
      </c>
      <c r="I39" s="7"/>
    </row>
    <row r="40" spans="1:9" ht="30" x14ac:dyDescent="0.25">
      <c r="A40" s="7" t="s">
        <v>233</v>
      </c>
      <c r="B40" s="58" t="s">
        <v>17</v>
      </c>
      <c r="C40" s="93"/>
      <c r="D40" s="93">
        <v>1145323</v>
      </c>
      <c r="E40" s="10"/>
      <c r="F40" s="11" t="s">
        <v>28</v>
      </c>
      <c r="G40" s="93">
        <v>1827426</v>
      </c>
      <c r="H40" s="93">
        <v>3393898</v>
      </c>
      <c r="I40" s="7"/>
    </row>
    <row r="41" spans="1:9" x14ac:dyDescent="0.25">
      <c r="A41" s="7" t="s">
        <v>234</v>
      </c>
      <c r="B41" s="58" t="s">
        <v>17</v>
      </c>
      <c r="C41" s="93"/>
      <c r="D41" s="93">
        <v>0</v>
      </c>
      <c r="E41" s="10"/>
      <c r="F41" s="11" t="s">
        <v>235</v>
      </c>
      <c r="G41" s="93">
        <v>153735</v>
      </c>
      <c r="H41" s="93">
        <v>1339310</v>
      </c>
      <c r="I41" s="7"/>
    </row>
    <row r="42" spans="1:9" ht="30" x14ac:dyDescent="0.25">
      <c r="A42" s="7" t="s">
        <v>236</v>
      </c>
      <c r="B42" s="7" t="s">
        <v>17</v>
      </c>
      <c r="C42" s="93"/>
      <c r="D42" s="93">
        <v>253207</v>
      </c>
      <c r="E42" s="10"/>
      <c r="F42" s="11" t="s">
        <v>237</v>
      </c>
      <c r="G42" s="93">
        <v>750846</v>
      </c>
      <c r="H42" s="93">
        <v>763410</v>
      </c>
      <c r="I42" s="7"/>
    </row>
    <row r="43" spans="1:9" x14ac:dyDescent="0.25">
      <c r="A43" s="23" t="s">
        <v>238</v>
      </c>
      <c r="B43" s="23" t="s">
        <v>17</v>
      </c>
      <c r="C43" s="60"/>
      <c r="D43" s="60">
        <f>514005+8500000+600000</f>
        <v>9614005</v>
      </c>
      <c r="E43" s="10"/>
      <c r="F43" s="21">
        <v>2024</v>
      </c>
      <c r="G43" s="60">
        <f>571005+8500000+600000</f>
        <v>9671005</v>
      </c>
      <c r="H43" s="60">
        <v>9671005</v>
      </c>
      <c r="I43" s="7"/>
    </row>
    <row r="44" spans="1:9" x14ac:dyDescent="0.25">
      <c r="A44" s="7"/>
      <c r="B44" s="7"/>
      <c r="C44" s="93"/>
      <c r="D44" s="93"/>
      <c r="E44" s="10"/>
      <c r="F44" s="11"/>
      <c r="G44" s="93"/>
      <c r="H44" s="93"/>
      <c r="I44" s="7"/>
    </row>
    <row r="45" spans="1:9" x14ac:dyDescent="0.25">
      <c r="A45" s="16" t="s">
        <v>48</v>
      </c>
      <c r="B45" s="59"/>
      <c r="C45" s="98"/>
      <c r="D45" s="98"/>
      <c r="E45" s="18"/>
      <c r="F45" s="19"/>
      <c r="G45" s="98"/>
      <c r="H45" s="98"/>
      <c r="I45" s="59"/>
    </row>
    <row r="46" spans="1:9" ht="30" x14ac:dyDescent="0.25">
      <c r="A46" s="23" t="s">
        <v>239</v>
      </c>
      <c r="B46" s="23" t="s">
        <v>240</v>
      </c>
      <c r="C46" s="60">
        <v>1321627.7</v>
      </c>
      <c r="D46" s="93"/>
      <c r="E46" s="9"/>
      <c r="F46" s="11"/>
      <c r="G46" s="93"/>
      <c r="H46" s="93"/>
      <c r="I46" s="7"/>
    </row>
    <row r="47" spans="1:9" ht="30" x14ac:dyDescent="0.25">
      <c r="A47" s="23" t="s">
        <v>241</v>
      </c>
      <c r="B47" s="23" t="s">
        <v>242</v>
      </c>
      <c r="C47" s="60">
        <v>2836288.14</v>
      </c>
      <c r="D47" s="93"/>
      <c r="E47" s="9"/>
      <c r="F47" s="11"/>
      <c r="G47" s="93"/>
      <c r="H47" s="93"/>
      <c r="I47" s="7"/>
    </row>
    <row r="48" spans="1:9" ht="30" x14ac:dyDescent="0.25">
      <c r="A48" s="23" t="s">
        <v>243</v>
      </c>
      <c r="B48" s="23" t="s">
        <v>244</v>
      </c>
      <c r="C48" s="60">
        <v>9193605.9600000009</v>
      </c>
      <c r="D48" s="93"/>
      <c r="E48" s="9"/>
      <c r="F48" s="11"/>
      <c r="G48" s="93"/>
      <c r="H48" s="93"/>
      <c r="I48" s="7"/>
    </row>
    <row r="49" spans="1:9" ht="30" x14ac:dyDescent="0.25">
      <c r="A49" s="23" t="s">
        <v>49</v>
      </c>
      <c r="B49" s="23" t="s">
        <v>50</v>
      </c>
      <c r="C49" s="60">
        <v>32561117.760000002</v>
      </c>
      <c r="D49" s="93"/>
      <c r="E49" s="9"/>
      <c r="F49" s="11"/>
      <c r="G49" s="93"/>
      <c r="H49" s="93"/>
      <c r="I49" s="7"/>
    </row>
    <row r="50" spans="1:9" x14ac:dyDescent="0.25">
      <c r="A50" s="23" t="s">
        <v>245</v>
      </c>
      <c r="B50" s="23" t="s">
        <v>246</v>
      </c>
      <c r="C50" s="60">
        <v>2442664.09</v>
      </c>
      <c r="D50" s="93"/>
      <c r="E50" s="9"/>
      <c r="F50" s="11"/>
      <c r="G50" s="93"/>
      <c r="H50" s="93"/>
      <c r="I50" s="7"/>
    </row>
    <row r="51" spans="1:9" ht="30" x14ac:dyDescent="0.25">
      <c r="A51" s="23" t="s">
        <v>247</v>
      </c>
      <c r="B51" s="23" t="s">
        <v>248</v>
      </c>
      <c r="C51" s="60">
        <v>847006.65</v>
      </c>
      <c r="D51" s="93"/>
      <c r="E51" s="9"/>
      <c r="F51" s="11"/>
      <c r="G51" s="93"/>
      <c r="H51" s="93"/>
      <c r="I51" s="7"/>
    </row>
    <row r="52" spans="1:9" x14ac:dyDescent="0.25">
      <c r="A52" s="23" t="s">
        <v>249</v>
      </c>
      <c r="B52" s="23" t="s">
        <v>250</v>
      </c>
      <c r="C52" s="60">
        <v>2678419.0499999998</v>
      </c>
      <c r="D52" s="93"/>
      <c r="E52" s="9"/>
      <c r="F52" s="11"/>
      <c r="G52" s="93"/>
      <c r="H52" s="93"/>
      <c r="I52" s="7"/>
    </row>
    <row r="53" spans="1:9" x14ac:dyDescent="0.25">
      <c r="A53" s="23" t="s">
        <v>51</v>
      </c>
      <c r="B53" s="23" t="s">
        <v>52</v>
      </c>
      <c r="C53" s="60">
        <v>3949985.86</v>
      </c>
      <c r="D53" s="93"/>
      <c r="E53" s="9"/>
      <c r="F53" s="11"/>
      <c r="G53" s="93"/>
      <c r="H53" s="93"/>
      <c r="I53" s="7"/>
    </row>
    <row r="54" spans="1:9" ht="30" x14ac:dyDescent="0.25">
      <c r="A54" s="23" t="s">
        <v>251</v>
      </c>
      <c r="B54" s="23" t="s">
        <v>252</v>
      </c>
      <c r="C54" s="60">
        <v>1658706.63</v>
      </c>
      <c r="D54" s="93"/>
      <c r="E54" s="9"/>
      <c r="F54" s="11"/>
      <c r="G54" s="93"/>
      <c r="H54" s="93"/>
      <c r="I54" s="7"/>
    </row>
    <row r="55" spans="1:9" x14ac:dyDescent="0.25">
      <c r="A55" s="7" t="s">
        <v>253</v>
      </c>
      <c r="B55" s="7" t="s">
        <v>63</v>
      </c>
      <c r="C55" s="93">
        <v>0</v>
      </c>
      <c r="D55" s="93">
        <v>0</v>
      </c>
      <c r="E55" s="61"/>
      <c r="F55" s="55" t="s">
        <v>254</v>
      </c>
      <c r="G55" s="93">
        <v>8223701</v>
      </c>
      <c r="H55" s="93">
        <f>G55+500000</f>
        <v>8723701</v>
      </c>
      <c r="I55" s="62"/>
    </row>
    <row r="56" spans="1:9" x14ac:dyDescent="0.25">
      <c r="A56" s="7" t="s">
        <v>255</v>
      </c>
      <c r="B56" s="7" t="s">
        <v>63</v>
      </c>
      <c r="C56" s="93"/>
      <c r="D56" s="93">
        <v>57235.59</v>
      </c>
      <c r="E56" s="63">
        <v>0</v>
      </c>
      <c r="F56" s="11" t="s">
        <v>92</v>
      </c>
      <c r="G56" s="93">
        <v>57235.59</v>
      </c>
      <c r="H56" s="93">
        <v>3000000</v>
      </c>
      <c r="I56" s="7"/>
    </row>
    <row r="57" spans="1:9" x14ac:dyDescent="0.25">
      <c r="A57" s="7" t="s">
        <v>256</v>
      </c>
      <c r="B57" s="7" t="s">
        <v>257</v>
      </c>
      <c r="C57" s="93"/>
      <c r="D57" s="93">
        <v>3804</v>
      </c>
      <c r="E57" s="24">
        <v>0</v>
      </c>
      <c r="F57" s="11" t="s">
        <v>258</v>
      </c>
      <c r="G57" s="93">
        <v>3804</v>
      </c>
      <c r="H57" s="93">
        <v>3100000</v>
      </c>
      <c r="I57" s="7"/>
    </row>
    <row r="58" spans="1:9" x14ac:dyDescent="0.25">
      <c r="A58" s="7" t="s">
        <v>259</v>
      </c>
      <c r="B58" s="7" t="s">
        <v>260</v>
      </c>
      <c r="C58" s="93"/>
      <c r="D58" s="93">
        <v>343997</v>
      </c>
      <c r="E58" s="24">
        <v>0</v>
      </c>
      <c r="F58" s="11" t="s">
        <v>59</v>
      </c>
      <c r="G58" s="93">
        <v>343997</v>
      </c>
      <c r="H58" s="93">
        <v>2370000</v>
      </c>
      <c r="I58" s="7"/>
    </row>
    <row r="59" spans="1:9" ht="30" x14ac:dyDescent="0.25">
      <c r="A59" s="7" t="s">
        <v>261</v>
      </c>
      <c r="B59" s="7" t="s">
        <v>63</v>
      </c>
      <c r="C59" s="93"/>
      <c r="D59" s="93">
        <f>939244+3399</f>
        <v>942643</v>
      </c>
      <c r="E59" s="64">
        <v>0</v>
      </c>
      <c r="F59" s="11" t="s">
        <v>26</v>
      </c>
      <c r="G59" s="93">
        <f>324943+935845</f>
        <v>1260788</v>
      </c>
      <c r="H59" s="93">
        <v>3200000</v>
      </c>
      <c r="I59" s="7"/>
    </row>
    <row r="60" spans="1:9" x14ac:dyDescent="0.25">
      <c r="A60" s="7" t="s">
        <v>262</v>
      </c>
      <c r="B60" s="7" t="s">
        <v>263</v>
      </c>
      <c r="C60" s="93"/>
      <c r="D60" s="93">
        <v>192359</v>
      </c>
      <c r="E60" s="64">
        <v>0</v>
      </c>
      <c r="F60" s="11" t="s">
        <v>264</v>
      </c>
      <c r="G60" s="93">
        <v>2226616</v>
      </c>
      <c r="H60" s="93">
        <v>2926616</v>
      </c>
      <c r="I60" s="7"/>
    </row>
    <row r="61" spans="1:9" ht="30" x14ac:dyDescent="0.25">
      <c r="A61" s="7" t="s">
        <v>265</v>
      </c>
      <c r="B61" s="7" t="s">
        <v>99</v>
      </c>
      <c r="C61" s="93"/>
      <c r="D61" s="93">
        <v>5083</v>
      </c>
      <c r="E61" s="10">
        <v>0</v>
      </c>
      <c r="F61" s="11" t="s">
        <v>266</v>
      </c>
      <c r="G61" s="93">
        <v>142554</v>
      </c>
      <c r="H61" s="93">
        <v>3100000</v>
      </c>
      <c r="I61" s="7"/>
    </row>
    <row r="62" spans="1:9" ht="30" x14ac:dyDescent="0.25">
      <c r="A62" s="7" t="s">
        <v>267</v>
      </c>
      <c r="B62" s="7" t="s">
        <v>99</v>
      </c>
      <c r="C62" s="93"/>
      <c r="D62" s="93">
        <v>594607</v>
      </c>
      <c r="E62" s="10">
        <v>0</v>
      </c>
      <c r="F62" s="11" t="s">
        <v>24</v>
      </c>
      <c r="G62" s="93">
        <v>719080</v>
      </c>
      <c r="H62" s="93">
        <v>4500000</v>
      </c>
      <c r="I62" s="7"/>
    </row>
    <row r="63" spans="1:9" x14ac:dyDescent="0.25">
      <c r="A63" s="7" t="s">
        <v>268</v>
      </c>
      <c r="B63" s="7" t="s">
        <v>246</v>
      </c>
      <c r="C63" s="93"/>
      <c r="D63" s="93">
        <v>2077398</v>
      </c>
      <c r="E63" s="10"/>
      <c r="F63" s="11" t="s">
        <v>24</v>
      </c>
      <c r="G63" s="93">
        <v>3799155</v>
      </c>
      <c r="H63" s="93">
        <v>6356723</v>
      </c>
      <c r="I63" s="7"/>
    </row>
    <row r="64" spans="1:9" ht="30" x14ac:dyDescent="0.25">
      <c r="A64" s="7" t="s">
        <v>275</v>
      </c>
      <c r="B64" s="7" t="s">
        <v>276</v>
      </c>
      <c r="C64" s="93"/>
      <c r="D64" s="93">
        <v>320926</v>
      </c>
      <c r="E64" s="10"/>
      <c r="F64" s="11" t="s">
        <v>277</v>
      </c>
      <c r="G64" s="93">
        <v>679672</v>
      </c>
      <c r="H64" s="93">
        <v>854039</v>
      </c>
      <c r="I64" s="7"/>
    </row>
    <row r="65" spans="1:9" ht="30" x14ac:dyDescent="0.25">
      <c r="A65" s="7" t="s">
        <v>278</v>
      </c>
      <c r="B65" s="7" t="s">
        <v>63</v>
      </c>
      <c r="C65" s="93">
        <v>0</v>
      </c>
      <c r="D65" s="93">
        <v>36523</v>
      </c>
      <c r="E65" s="9">
        <v>0</v>
      </c>
      <c r="F65" s="11" t="s">
        <v>59</v>
      </c>
      <c r="G65" s="93">
        <v>91673</v>
      </c>
      <c r="H65" s="93">
        <v>1500000</v>
      </c>
      <c r="I65" s="7"/>
    </row>
    <row r="66" spans="1:9" ht="30" x14ac:dyDescent="0.25">
      <c r="A66" s="65" t="s">
        <v>280</v>
      </c>
      <c r="B66" s="66" t="s">
        <v>63</v>
      </c>
      <c r="C66" s="99">
        <v>0</v>
      </c>
      <c r="D66" s="99">
        <v>241364</v>
      </c>
      <c r="E66" s="64"/>
      <c r="F66" s="83" t="s">
        <v>30</v>
      </c>
      <c r="G66" s="99">
        <v>1375765</v>
      </c>
      <c r="H66" s="99">
        <v>1701000</v>
      </c>
      <c r="I66" s="66"/>
    </row>
    <row r="67" spans="1:9" ht="45" x14ac:dyDescent="0.25">
      <c r="A67" s="7" t="s">
        <v>281</v>
      </c>
      <c r="B67" s="7" t="s">
        <v>63</v>
      </c>
      <c r="C67" s="109" t="s">
        <v>85</v>
      </c>
      <c r="D67" s="93">
        <v>36531</v>
      </c>
      <c r="E67" s="10">
        <v>0</v>
      </c>
      <c r="F67" s="11" t="s">
        <v>282</v>
      </c>
      <c r="G67" s="93">
        <v>65422.82</v>
      </c>
      <c r="H67" s="100">
        <v>15000000</v>
      </c>
      <c r="I67" s="7"/>
    </row>
    <row r="68" spans="1:9" ht="30" x14ac:dyDescent="0.25">
      <c r="A68" s="7" t="s">
        <v>283</v>
      </c>
      <c r="B68" s="7" t="s">
        <v>103</v>
      </c>
      <c r="C68" s="109" t="s">
        <v>85</v>
      </c>
      <c r="D68" s="93">
        <v>126.69</v>
      </c>
      <c r="E68" s="10">
        <v>0</v>
      </c>
      <c r="F68" s="11" t="s">
        <v>284</v>
      </c>
      <c r="G68" s="93">
        <v>1692328.66</v>
      </c>
      <c r="H68" s="100">
        <v>1920000</v>
      </c>
      <c r="I68" s="7"/>
    </row>
    <row r="69" spans="1:9" x14ac:dyDescent="0.25">
      <c r="A69" s="7" t="s">
        <v>285</v>
      </c>
      <c r="B69" s="7" t="s">
        <v>63</v>
      </c>
      <c r="C69" s="109" t="s">
        <v>85</v>
      </c>
      <c r="D69" s="93">
        <v>639918.88</v>
      </c>
      <c r="E69" s="10">
        <v>0</v>
      </c>
      <c r="F69" s="11" t="s">
        <v>286</v>
      </c>
      <c r="G69" s="93">
        <v>5586585.2300000004</v>
      </c>
      <c r="H69" s="100">
        <v>421950000</v>
      </c>
      <c r="I69" s="7"/>
    </row>
    <row r="70" spans="1:9" ht="30" x14ac:dyDescent="0.25">
      <c r="A70" s="7" t="s">
        <v>287</v>
      </c>
      <c r="B70" s="67" t="s">
        <v>288</v>
      </c>
      <c r="C70" s="109" t="s">
        <v>85</v>
      </c>
      <c r="D70" s="93">
        <v>0</v>
      </c>
      <c r="E70" s="10">
        <v>0</v>
      </c>
      <c r="F70" s="25" t="s">
        <v>138</v>
      </c>
      <c r="G70" s="93">
        <v>47736.7</v>
      </c>
      <c r="H70" s="100">
        <v>2300000</v>
      </c>
      <c r="I70" s="7"/>
    </row>
    <row r="71" spans="1:9" ht="30" x14ac:dyDescent="0.25">
      <c r="A71" s="7" t="s">
        <v>289</v>
      </c>
      <c r="B71" s="7" t="s">
        <v>63</v>
      </c>
      <c r="C71" s="109" t="s">
        <v>85</v>
      </c>
      <c r="D71" s="93">
        <v>395.57</v>
      </c>
      <c r="E71" s="10">
        <v>0</v>
      </c>
      <c r="F71" s="11" t="s">
        <v>83</v>
      </c>
      <c r="G71" s="93">
        <v>224770</v>
      </c>
      <c r="H71" s="100">
        <v>7200000</v>
      </c>
      <c r="I71" s="7"/>
    </row>
    <row r="72" spans="1:9" ht="30" x14ac:dyDescent="0.25">
      <c r="A72" s="7" t="s">
        <v>290</v>
      </c>
      <c r="B72" s="7" t="s">
        <v>63</v>
      </c>
      <c r="C72" s="109" t="s">
        <v>85</v>
      </c>
      <c r="D72" s="93">
        <v>0</v>
      </c>
      <c r="E72" s="10">
        <v>0</v>
      </c>
      <c r="F72" s="11" t="s">
        <v>291</v>
      </c>
      <c r="G72" s="93">
        <v>86914.64</v>
      </c>
      <c r="H72" s="100">
        <v>3500000</v>
      </c>
      <c r="I72" s="7"/>
    </row>
    <row r="73" spans="1:9" x14ac:dyDescent="0.25">
      <c r="A73" s="7" t="s">
        <v>292</v>
      </c>
      <c r="B73" s="7" t="s">
        <v>63</v>
      </c>
      <c r="C73" s="109" t="s">
        <v>85</v>
      </c>
      <c r="D73" s="93">
        <v>0</v>
      </c>
      <c r="E73" s="10">
        <v>0</v>
      </c>
      <c r="F73" s="11" t="s">
        <v>293</v>
      </c>
      <c r="G73" s="93">
        <v>73253685.150000006</v>
      </c>
      <c r="H73" s="100">
        <v>93380000</v>
      </c>
      <c r="I73" s="7"/>
    </row>
    <row r="74" spans="1:9" x14ac:dyDescent="0.25">
      <c r="A74" s="7" t="s">
        <v>294</v>
      </c>
      <c r="B74" s="7" t="s">
        <v>295</v>
      </c>
      <c r="C74" s="109" t="s">
        <v>85</v>
      </c>
      <c r="D74" s="93">
        <v>0</v>
      </c>
      <c r="E74" s="10">
        <v>0</v>
      </c>
      <c r="F74" s="11" t="s">
        <v>296</v>
      </c>
      <c r="G74" s="93">
        <v>7018154.7000000002</v>
      </c>
      <c r="H74" s="100">
        <v>9460000</v>
      </c>
      <c r="I74" s="7"/>
    </row>
    <row r="75" spans="1:9" x14ac:dyDescent="0.25">
      <c r="A75" s="7" t="s">
        <v>297</v>
      </c>
      <c r="B75" s="7" t="s">
        <v>295</v>
      </c>
      <c r="C75" s="109" t="s">
        <v>85</v>
      </c>
      <c r="D75" s="93">
        <v>0</v>
      </c>
      <c r="E75" s="10">
        <v>0</v>
      </c>
      <c r="F75" s="11" t="s">
        <v>298</v>
      </c>
      <c r="G75" s="93">
        <v>1117195.78</v>
      </c>
      <c r="H75" s="100">
        <v>1200000</v>
      </c>
      <c r="I75" s="7"/>
    </row>
    <row r="76" spans="1:9" ht="30" x14ac:dyDescent="0.25">
      <c r="A76" s="7" t="s">
        <v>299</v>
      </c>
      <c r="B76" s="7" t="s">
        <v>295</v>
      </c>
      <c r="C76" s="109" t="s">
        <v>85</v>
      </c>
      <c r="D76" s="93">
        <v>43891.76</v>
      </c>
      <c r="E76" s="10">
        <v>0</v>
      </c>
      <c r="F76" s="11" t="s">
        <v>300</v>
      </c>
      <c r="G76" s="93">
        <v>3529321.34</v>
      </c>
      <c r="H76" s="100">
        <v>3530950</v>
      </c>
      <c r="I76" s="7"/>
    </row>
    <row r="77" spans="1:9" ht="30" x14ac:dyDescent="0.25">
      <c r="A77" s="7" t="s">
        <v>301</v>
      </c>
      <c r="B77" s="7" t="s">
        <v>295</v>
      </c>
      <c r="C77" s="110" t="s">
        <v>85</v>
      </c>
      <c r="D77" s="93">
        <v>224300.54</v>
      </c>
      <c r="E77" s="10">
        <v>0</v>
      </c>
      <c r="F77" s="68" t="s">
        <v>39</v>
      </c>
      <c r="G77" s="93">
        <v>2205508.1</v>
      </c>
      <c r="H77" s="100">
        <v>2400000</v>
      </c>
      <c r="I77" s="7"/>
    </row>
    <row r="78" spans="1:9" x14ac:dyDescent="0.25">
      <c r="A78" s="7" t="s">
        <v>302</v>
      </c>
      <c r="B78" s="7" t="s">
        <v>295</v>
      </c>
      <c r="C78" s="110" t="s">
        <v>85</v>
      </c>
      <c r="D78" s="93">
        <v>358427.43</v>
      </c>
      <c r="E78" s="10">
        <v>0</v>
      </c>
      <c r="F78" s="68" t="s">
        <v>47</v>
      </c>
      <c r="G78" s="93">
        <v>358427</v>
      </c>
      <c r="H78" s="100">
        <v>5000000</v>
      </c>
      <c r="I78" s="7"/>
    </row>
    <row r="79" spans="1:9" ht="30" x14ac:dyDescent="0.25">
      <c r="A79" s="7" t="s">
        <v>303</v>
      </c>
      <c r="B79" s="7" t="s">
        <v>63</v>
      </c>
      <c r="C79" s="109" t="s">
        <v>85</v>
      </c>
      <c r="D79" s="93">
        <v>1366155.95</v>
      </c>
      <c r="E79" s="10">
        <v>0</v>
      </c>
      <c r="F79" s="11" t="s">
        <v>219</v>
      </c>
      <c r="G79" s="93">
        <v>2129170.41</v>
      </c>
      <c r="H79" s="93">
        <f>G79+93261.21</f>
        <v>2222431.62</v>
      </c>
      <c r="I79" s="7"/>
    </row>
    <row r="80" spans="1:9" x14ac:dyDescent="0.25">
      <c r="A80" s="7" t="s">
        <v>304</v>
      </c>
      <c r="B80" s="7" t="s">
        <v>295</v>
      </c>
      <c r="C80" s="109" t="s">
        <v>85</v>
      </c>
      <c r="D80" s="93">
        <v>307073.78000000003</v>
      </c>
      <c r="E80" s="10">
        <v>0</v>
      </c>
      <c r="F80" s="11" t="s">
        <v>284</v>
      </c>
      <c r="G80" s="93">
        <v>307566.37</v>
      </c>
      <c r="H80" s="100">
        <v>604200</v>
      </c>
      <c r="I80" s="7"/>
    </row>
    <row r="81" spans="1:9" x14ac:dyDescent="0.25">
      <c r="A81" s="7" t="s">
        <v>305</v>
      </c>
      <c r="B81" s="7" t="s">
        <v>63</v>
      </c>
      <c r="C81" s="109" t="s">
        <v>85</v>
      </c>
      <c r="D81" s="93">
        <v>10155972.07</v>
      </c>
      <c r="E81" s="10">
        <v>0</v>
      </c>
      <c r="F81" s="11" t="s">
        <v>306</v>
      </c>
      <c r="G81" s="93">
        <v>67288358.310000002</v>
      </c>
      <c r="H81" s="100">
        <f>67288358+2500000</f>
        <v>69788358</v>
      </c>
      <c r="I81" s="7"/>
    </row>
    <row r="82" spans="1:9" x14ac:dyDescent="0.25">
      <c r="A82" s="7" t="s">
        <v>307</v>
      </c>
      <c r="B82" s="7" t="s">
        <v>63</v>
      </c>
      <c r="C82" s="109" t="s">
        <v>85</v>
      </c>
      <c r="D82" s="93">
        <v>252074.97</v>
      </c>
      <c r="E82" s="10">
        <v>0</v>
      </c>
      <c r="F82" s="11" t="s">
        <v>308</v>
      </c>
      <c r="G82" s="93">
        <v>3719961</v>
      </c>
      <c r="H82" s="100">
        <v>19000000</v>
      </c>
      <c r="I82" s="7"/>
    </row>
    <row r="83" spans="1:9" x14ac:dyDescent="0.25">
      <c r="A83" s="7" t="s">
        <v>309</v>
      </c>
      <c r="B83" s="7" t="s">
        <v>63</v>
      </c>
      <c r="C83" s="109" t="s">
        <v>85</v>
      </c>
      <c r="D83" s="93">
        <v>0</v>
      </c>
      <c r="E83" s="10">
        <v>0</v>
      </c>
      <c r="F83" s="11" t="s">
        <v>310</v>
      </c>
      <c r="G83" s="93">
        <v>12165513</v>
      </c>
      <c r="H83" s="100">
        <v>12194000</v>
      </c>
      <c r="I83" s="7"/>
    </row>
    <row r="84" spans="1:9" x14ac:dyDescent="0.25">
      <c r="A84" s="7" t="s">
        <v>311</v>
      </c>
      <c r="B84" s="7" t="s">
        <v>63</v>
      </c>
      <c r="C84" s="109" t="s">
        <v>85</v>
      </c>
      <c r="D84" s="93">
        <v>24294.37</v>
      </c>
      <c r="E84" s="10">
        <v>0</v>
      </c>
      <c r="F84" s="11" t="s">
        <v>312</v>
      </c>
      <c r="G84" s="93">
        <v>5267704.46</v>
      </c>
      <c r="H84" s="100">
        <v>5923000</v>
      </c>
      <c r="I84" s="7"/>
    </row>
    <row r="85" spans="1:9" x14ac:dyDescent="0.25">
      <c r="A85" s="7" t="s">
        <v>313</v>
      </c>
      <c r="B85" s="7" t="s">
        <v>63</v>
      </c>
      <c r="C85" s="109" t="s">
        <v>85</v>
      </c>
      <c r="D85" s="93">
        <v>28680.65</v>
      </c>
      <c r="E85" s="10">
        <v>0</v>
      </c>
      <c r="F85" s="11" t="s">
        <v>314</v>
      </c>
      <c r="G85" s="93">
        <v>439195</v>
      </c>
      <c r="H85" s="100">
        <v>6000000</v>
      </c>
      <c r="I85" s="7"/>
    </row>
    <row r="86" spans="1:9" ht="30" x14ac:dyDescent="0.25">
      <c r="A86" s="7" t="s">
        <v>315</v>
      </c>
      <c r="B86" s="7" t="s">
        <v>316</v>
      </c>
      <c r="C86" s="109" t="s">
        <v>85</v>
      </c>
      <c r="D86" s="93">
        <v>87934.65</v>
      </c>
      <c r="E86" s="10">
        <v>0</v>
      </c>
      <c r="F86" s="11" t="s">
        <v>317</v>
      </c>
      <c r="G86" s="93">
        <v>282766</v>
      </c>
      <c r="H86" s="100">
        <v>5567000</v>
      </c>
      <c r="I86" s="7"/>
    </row>
    <row r="87" spans="1:9" x14ac:dyDescent="0.25">
      <c r="A87" s="7" t="s">
        <v>318</v>
      </c>
      <c r="B87" s="7" t="s">
        <v>63</v>
      </c>
      <c r="C87" s="109" t="s">
        <v>85</v>
      </c>
      <c r="D87" s="93">
        <v>29610.52</v>
      </c>
      <c r="E87" s="10">
        <v>0</v>
      </c>
      <c r="F87" s="11" t="s">
        <v>317</v>
      </c>
      <c r="G87" s="93">
        <v>308430.43</v>
      </c>
      <c r="H87" s="100">
        <v>12050000</v>
      </c>
      <c r="I87" s="7"/>
    </row>
    <row r="88" spans="1:9" ht="30" x14ac:dyDescent="0.25">
      <c r="A88" s="7" t="s">
        <v>319</v>
      </c>
      <c r="B88" s="7" t="s">
        <v>63</v>
      </c>
      <c r="C88" s="109" t="s">
        <v>85</v>
      </c>
      <c r="D88" s="93">
        <v>53218.57</v>
      </c>
      <c r="E88" s="10">
        <v>0</v>
      </c>
      <c r="F88" s="11" t="s">
        <v>320</v>
      </c>
      <c r="G88" s="93">
        <v>644135.21</v>
      </c>
      <c r="H88" s="100">
        <v>11499000</v>
      </c>
      <c r="I88" s="7"/>
    </row>
    <row r="89" spans="1:9" x14ac:dyDescent="0.25">
      <c r="A89" s="7" t="s">
        <v>321</v>
      </c>
      <c r="B89" s="7" t="s">
        <v>322</v>
      </c>
      <c r="C89" s="109" t="s">
        <v>85</v>
      </c>
      <c r="D89" s="93">
        <v>83031.100000000006</v>
      </c>
      <c r="E89" s="10">
        <v>0</v>
      </c>
      <c r="F89" s="11" t="s">
        <v>86</v>
      </c>
      <c r="G89" s="93">
        <v>189682</v>
      </c>
      <c r="H89" s="100">
        <v>5000000</v>
      </c>
      <c r="I89" s="7"/>
    </row>
    <row r="90" spans="1:9" x14ac:dyDescent="0.25">
      <c r="A90" s="7" t="s">
        <v>323</v>
      </c>
      <c r="B90" s="7" t="s">
        <v>103</v>
      </c>
      <c r="C90" s="109" t="s">
        <v>85</v>
      </c>
      <c r="D90" s="93">
        <v>4938.45</v>
      </c>
      <c r="E90" s="10">
        <v>0</v>
      </c>
      <c r="F90" s="11" t="s">
        <v>208</v>
      </c>
      <c r="G90" s="93">
        <v>22223.03</v>
      </c>
      <c r="H90" s="100">
        <v>500000</v>
      </c>
      <c r="I90" s="7"/>
    </row>
    <row r="91" spans="1:9" x14ac:dyDescent="0.25">
      <c r="A91" s="7" t="s">
        <v>324</v>
      </c>
      <c r="B91" s="7" t="s">
        <v>103</v>
      </c>
      <c r="C91" s="109" t="s">
        <v>85</v>
      </c>
      <c r="D91" s="93">
        <v>4938.45</v>
      </c>
      <c r="E91" s="10">
        <v>0</v>
      </c>
      <c r="F91" s="11" t="s">
        <v>106</v>
      </c>
      <c r="G91" s="93">
        <v>22223.03</v>
      </c>
      <c r="H91" s="100">
        <v>500000</v>
      </c>
      <c r="I91" s="7"/>
    </row>
    <row r="92" spans="1:9" ht="30" x14ac:dyDescent="0.25">
      <c r="A92" s="7" t="s">
        <v>325</v>
      </c>
      <c r="B92" s="7" t="s">
        <v>63</v>
      </c>
      <c r="C92" s="109" t="s">
        <v>85</v>
      </c>
      <c r="D92" s="93">
        <v>112768.64</v>
      </c>
      <c r="E92" s="10">
        <v>0</v>
      </c>
      <c r="F92" s="11" t="s">
        <v>326</v>
      </c>
      <c r="G92" s="93">
        <v>643686</v>
      </c>
      <c r="H92" s="100">
        <v>5241000</v>
      </c>
      <c r="I92" s="7"/>
    </row>
    <row r="93" spans="1:9" x14ac:dyDescent="0.25">
      <c r="A93" s="7" t="s">
        <v>327</v>
      </c>
      <c r="B93" s="7" t="s">
        <v>328</v>
      </c>
      <c r="C93" s="109" t="s">
        <v>85</v>
      </c>
      <c r="D93" s="93">
        <v>248788.21</v>
      </c>
      <c r="E93" s="10">
        <v>0</v>
      </c>
      <c r="F93" s="11" t="s">
        <v>329</v>
      </c>
      <c r="G93" s="93">
        <v>12785590</v>
      </c>
      <c r="H93" s="100">
        <v>69360000</v>
      </c>
      <c r="I93" s="7"/>
    </row>
    <row r="94" spans="1:9" x14ac:dyDescent="0.25">
      <c r="A94" s="7" t="s">
        <v>330</v>
      </c>
      <c r="B94" s="7" t="s">
        <v>63</v>
      </c>
      <c r="C94" s="109" t="s">
        <v>85</v>
      </c>
      <c r="D94" s="93">
        <v>372363.95</v>
      </c>
      <c r="E94" s="10">
        <v>0</v>
      </c>
      <c r="F94" s="11" t="s">
        <v>210</v>
      </c>
      <c r="G94" s="93">
        <v>8438063.5</v>
      </c>
      <c r="H94" s="100">
        <v>34688000</v>
      </c>
      <c r="I94" s="7"/>
    </row>
    <row r="95" spans="1:9" x14ac:dyDescent="0.25">
      <c r="A95" s="7" t="s">
        <v>331</v>
      </c>
      <c r="B95" s="7" t="s">
        <v>63</v>
      </c>
      <c r="C95" s="109" t="s">
        <v>85</v>
      </c>
      <c r="D95" s="93">
        <v>26925.83</v>
      </c>
      <c r="E95" s="10">
        <v>0</v>
      </c>
      <c r="F95" s="11" t="s">
        <v>332</v>
      </c>
      <c r="G95" s="93">
        <v>1798485</v>
      </c>
      <c r="H95" s="100">
        <f>1771559.28+36000+25000</f>
        <v>1832559.28</v>
      </c>
      <c r="I95" s="7"/>
    </row>
    <row r="96" spans="1:9" x14ac:dyDescent="0.25">
      <c r="A96" s="7" t="s">
        <v>333</v>
      </c>
      <c r="B96" s="7" t="s">
        <v>334</v>
      </c>
      <c r="C96" s="109" t="s">
        <v>85</v>
      </c>
      <c r="D96" s="93">
        <v>0</v>
      </c>
      <c r="E96" s="10">
        <v>0</v>
      </c>
      <c r="F96" s="11" t="s">
        <v>335</v>
      </c>
      <c r="G96" s="93">
        <v>336944.58</v>
      </c>
      <c r="H96" s="100">
        <v>4500000</v>
      </c>
      <c r="I96" s="7"/>
    </row>
    <row r="97" spans="1:9" x14ac:dyDescent="0.25">
      <c r="A97" s="7" t="s">
        <v>336</v>
      </c>
      <c r="B97" s="7" t="s">
        <v>63</v>
      </c>
      <c r="C97" s="109" t="s">
        <v>85</v>
      </c>
      <c r="D97" s="93">
        <v>381165.51</v>
      </c>
      <c r="E97" s="10">
        <v>0</v>
      </c>
      <c r="F97" s="11" t="s">
        <v>337</v>
      </c>
      <c r="G97" s="93">
        <v>4644370</v>
      </c>
      <c r="H97" s="100">
        <v>14500000</v>
      </c>
      <c r="I97" s="7"/>
    </row>
    <row r="98" spans="1:9" ht="30" x14ac:dyDescent="0.25">
      <c r="A98" s="7" t="s">
        <v>338</v>
      </c>
      <c r="B98" s="8" t="s">
        <v>103</v>
      </c>
      <c r="C98" s="93">
        <v>0</v>
      </c>
      <c r="D98" s="93">
        <v>6531</v>
      </c>
      <c r="E98" s="9">
        <v>0</v>
      </c>
      <c r="F98" s="11" t="s">
        <v>92</v>
      </c>
      <c r="G98" s="93">
        <v>6531</v>
      </c>
      <c r="H98" s="93">
        <v>526505</v>
      </c>
      <c r="I98" s="7"/>
    </row>
    <row r="99" spans="1:9" ht="30" x14ac:dyDescent="0.25">
      <c r="A99" s="7" t="s">
        <v>339</v>
      </c>
      <c r="B99" s="7" t="s">
        <v>340</v>
      </c>
      <c r="C99" s="93">
        <v>0</v>
      </c>
      <c r="D99" s="93">
        <v>0</v>
      </c>
      <c r="E99" s="9">
        <v>0</v>
      </c>
      <c r="F99" s="11"/>
      <c r="G99" s="93">
        <v>1314098.49</v>
      </c>
      <c r="H99" s="93">
        <v>2500000</v>
      </c>
      <c r="I99" s="8"/>
    </row>
    <row r="100" spans="1:9" x14ac:dyDescent="0.25">
      <c r="A100" s="23" t="s">
        <v>341</v>
      </c>
      <c r="B100" s="4" t="s">
        <v>63</v>
      </c>
      <c r="C100" s="60">
        <v>0</v>
      </c>
      <c r="D100" s="60">
        <v>0</v>
      </c>
      <c r="E100" s="10">
        <v>0</v>
      </c>
      <c r="F100" s="21" t="s">
        <v>30</v>
      </c>
      <c r="G100" s="60">
        <v>115056</v>
      </c>
      <c r="H100" s="60">
        <v>4500000</v>
      </c>
      <c r="I100" s="4"/>
    </row>
    <row r="101" spans="1:9" x14ac:dyDescent="0.25">
      <c r="A101" s="23" t="s">
        <v>342</v>
      </c>
      <c r="B101" s="4" t="s">
        <v>63</v>
      </c>
      <c r="C101" s="60">
        <v>0</v>
      </c>
      <c r="D101" s="60">
        <v>0</v>
      </c>
      <c r="E101" s="10">
        <v>0</v>
      </c>
      <c r="F101" s="21" t="s">
        <v>30</v>
      </c>
      <c r="G101" s="60">
        <v>872803</v>
      </c>
      <c r="H101" s="60">
        <v>937641</v>
      </c>
      <c r="I101" s="23"/>
    </row>
    <row r="102" spans="1:9" x14ac:dyDescent="0.25">
      <c r="A102" s="7" t="s">
        <v>343</v>
      </c>
      <c r="B102" s="7" t="s">
        <v>103</v>
      </c>
      <c r="C102" s="93"/>
      <c r="D102" s="93">
        <v>1337243</v>
      </c>
      <c r="E102" s="10">
        <v>0</v>
      </c>
      <c r="F102" s="11"/>
      <c r="G102" s="93">
        <v>1502647</v>
      </c>
      <c r="H102" s="60">
        <v>1600000</v>
      </c>
      <c r="I102" s="8"/>
    </row>
    <row r="103" spans="1:9" ht="30" x14ac:dyDescent="0.25">
      <c r="A103" s="7" t="s">
        <v>344</v>
      </c>
      <c r="B103" s="7" t="s">
        <v>103</v>
      </c>
      <c r="C103" s="93">
        <v>0</v>
      </c>
      <c r="D103" s="93">
        <v>299843</v>
      </c>
      <c r="E103" s="10">
        <v>0</v>
      </c>
      <c r="F103" s="11"/>
      <c r="G103" s="93">
        <v>735727</v>
      </c>
      <c r="H103" s="60">
        <v>800000</v>
      </c>
      <c r="I103" s="8"/>
    </row>
    <row r="104" spans="1:9" x14ac:dyDescent="0.25">
      <c r="A104" s="7" t="s">
        <v>345</v>
      </c>
      <c r="B104" s="7" t="s">
        <v>103</v>
      </c>
      <c r="C104" s="93">
        <v>0</v>
      </c>
      <c r="D104" s="93">
        <v>7453</v>
      </c>
      <c r="E104" s="10">
        <v>0</v>
      </c>
      <c r="F104" s="11"/>
      <c r="G104" s="93">
        <v>18366</v>
      </c>
      <c r="H104" s="60">
        <v>2000000</v>
      </c>
      <c r="I104" s="8"/>
    </row>
    <row r="105" spans="1:9" x14ac:dyDescent="0.25">
      <c r="A105" s="7" t="s">
        <v>346</v>
      </c>
      <c r="B105" s="8" t="s">
        <v>270</v>
      </c>
      <c r="C105" s="111">
        <v>0</v>
      </c>
      <c r="D105" s="93">
        <v>436188</v>
      </c>
      <c r="E105" s="9">
        <v>0</v>
      </c>
      <c r="F105" s="11" t="s">
        <v>30</v>
      </c>
      <c r="G105" s="93">
        <v>1049864</v>
      </c>
      <c r="H105" s="93">
        <v>1099736.18</v>
      </c>
      <c r="I105" s="66"/>
    </row>
    <row r="106" spans="1:9" x14ac:dyDescent="0.25">
      <c r="A106" s="7"/>
      <c r="B106" s="7"/>
      <c r="C106" s="109"/>
      <c r="D106" s="93"/>
      <c r="E106" s="10"/>
      <c r="F106" s="11"/>
      <c r="G106" s="93"/>
      <c r="H106" s="100"/>
      <c r="I106" s="7"/>
    </row>
    <row r="107" spans="1:9" x14ac:dyDescent="0.25">
      <c r="A107" s="16" t="s">
        <v>116</v>
      </c>
      <c r="B107" s="59"/>
      <c r="C107" s="112"/>
      <c r="D107" s="98"/>
      <c r="E107" s="18"/>
      <c r="F107" s="19"/>
      <c r="G107" s="98"/>
      <c r="H107" s="101"/>
      <c r="I107" s="59"/>
    </row>
    <row r="108" spans="1:9" x14ac:dyDescent="0.25">
      <c r="A108" s="23" t="s">
        <v>347</v>
      </c>
      <c r="B108" s="23" t="s">
        <v>348</v>
      </c>
      <c r="C108" s="60">
        <v>8985580</v>
      </c>
      <c r="D108" s="93"/>
      <c r="E108" s="9"/>
      <c r="F108" s="11"/>
      <c r="G108" s="93"/>
      <c r="H108" s="100"/>
      <c r="I108" s="7"/>
    </row>
    <row r="109" spans="1:9" x14ac:dyDescent="0.25">
      <c r="A109" s="23" t="s">
        <v>349</v>
      </c>
      <c r="B109" s="23" t="s">
        <v>350</v>
      </c>
      <c r="C109" s="60">
        <v>2895994</v>
      </c>
      <c r="D109" s="93"/>
      <c r="E109" s="9"/>
      <c r="F109" s="11"/>
      <c r="G109" s="93"/>
      <c r="H109" s="100"/>
      <c r="I109" s="7"/>
    </row>
    <row r="110" spans="1:9" x14ac:dyDescent="0.25">
      <c r="A110" s="23" t="s">
        <v>351</v>
      </c>
      <c r="B110" s="23" t="s">
        <v>352</v>
      </c>
      <c r="C110" s="60">
        <v>1522388.91</v>
      </c>
      <c r="D110" s="93"/>
      <c r="E110" s="9"/>
      <c r="F110" s="11"/>
      <c r="G110" s="93"/>
      <c r="H110" s="100"/>
      <c r="I110" s="7"/>
    </row>
    <row r="111" spans="1:9" ht="30" x14ac:dyDescent="0.25">
      <c r="A111" s="23" t="s">
        <v>353</v>
      </c>
      <c r="B111" s="23" t="s">
        <v>354</v>
      </c>
      <c r="C111" s="60">
        <v>1480376.58</v>
      </c>
      <c r="D111" s="93"/>
      <c r="E111" s="9"/>
      <c r="F111" s="11"/>
      <c r="G111" s="93"/>
      <c r="H111" s="100"/>
      <c r="I111" s="7"/>
    </row>
    <row r="112" spans="1:9" ht="30" x14ac:dyDescent="0.25">
      <c r="A112" s="23" t="s">
        <v>355</v>
      </c>
      <c r="B112" s="23" t="s">
        <v>356</v>
      </c>
      <c r="C112" s="60">
        <v>1134315.26</v>
      </c>
      <c r="D112" s="93"/>
      <c r="E112" s="9"/>
      <c r="F112" s="11"/>
      <c r="G112" s="93"/>
      <c r="H112" s="100"/>
      <c r="I112" s="7"/>
    </row>
    <row r="113" spans="1:9" ht="30" x14ac:dyDescent="0.25">
      <c r="A113" s="23" t="s">
        <v>357</v>
      </c>
      <c r="B113" s="23" t="s">
        <v>252</v>
      </c>
      <c r="C113" s="60">
        <v>1015175.12</v>
      </c>
      <c r="D113" s="93"/>
      <c r="E113" s="9"/>
      <c r="F113" s="11"/>
      <c r="G113" s="93"/>
      <c r="H113" s="100"/>
      <c r="I113" s="7"/>
    </row>
    <row r="114" spans="1:9" x14ac:dyDescent="0.25">
      <c r="A114" s="7"/>
      <c r="B114" s="7"/>
      <c r="C114" s="109"/>
      <c r="D114" s="93"/>
      <c r="E114" s="10"/>
      <c r="F114" s="11"/>
      <c r="G114" s="93"/>
      <c r="H114" s="100"/>
      <c r="I114" s="7"/>
    </row>
    <row r="115" spans="1:9" x14ac:dyDescent="0.25">
      <c r="A115" s="16" t="s">
        <v>125</v>
      </c>
      <c r="B115" s="59"/>
      <c r="C115" s="112"/>
      <c r="D115" s="98"/>
      <c r="E115" s="18"/>
      <c r="F115" s="19"/>
      <c r="G115" s="98"/>
      <c r="H115" s="101"/>
      <c r="I115" s="59"/>
    </row>
    <row r="116" spans="1:9" x14ac:dyDescent="0.25">
      <c r="A116" s="23" t="s">
        <v>358</v>
      </c>
      <c r="B116" s="23" t="s">
        <v>359</v>
      </c>
      <c r="C116" s="60">
        <v>951280.85</v>
      </c>
      <c r="D116" s="93"/>
      <c r="E116" s="9"/>
      <c r="F116" s="11"/>
      <c r="G116" s="93"/>
      <c r="H116" s="100"/>
      <c r="I116" s="7"/>
    </row>
    <row r="117" spans="1:9" x14ac:dyDescent="0.25">
      <c r="A117" s="23" t="s">
        <v>360</v>
      </c>
      <c r="B117" s="23" t="s">
        <v>125</v>
      </c>
      <c r="C117" s="60">
        <v>3607957.63</v>
      </c>
      <c r="D117" s="93"/>
      <c r="E117" s="9"/>
      <c r="F117" s="11"/>
      <c r="G117" s="93"/>
      <c r="H117" s="100"/>
      <c r="I117" s="7"/>
    </row>
    <row r="118" spans="1:9" x14ac:dyDescent="0.25">
      <c r="A118" s="23" t="s">
        <v>361</v>
      </c>
      <c r="B118" s="23" t="s">
        <v>362</v>
      </c>
      <c r="C118" s="60">
        <v>1647133.64</v>
      </c>
      <c r="D118" s="93"/>
      <c r="E118" s="9"/>
      <c r="F118" s="11"/>
      <c r="G118" s="93"/>
      <c r="H118" s="100"/>
      <c r="I118" s="7"/>
    </row>
    <row r="119" spans="1:9" ht="30" x14ac:dyDescent="0.25">
      <c r="A119" s="23" t="s">
        <v>363</v>
      </c>
      <c r="B119" s="23" t="s">
        <v>364</v>
      </c>
      <c r="C119" s="60">
        <v>2228553.56</v>
      </c>
      <c r="D119" s="93"/>
      <c r="E119" s="9"/>
      <c r="F119" s="11"/>
      <c r="G119" s="93"/>
      <c r="H119" s="100"/>
      <c r="I119" s="7"/>
    </row>
    <row r="120" spans="1:9" ht="30" x14ac:dyDescent="0.25">
      <c r="A120" s="23" t="s">
        <v>126</v>
      </c>
      <c r="B120" s="23" t="s">
        <v>127</v>
      </c>
      <c r="C120" s="60">
        <v>10443524.390000001</v>
      </c>
      <c r="D120" s="93"/>
      <c r="E120" s="9"/>
      <c r="F120" s="11"/>
      <c r="G120" s="93"/>
      <c r="H120" s="100"/>
      <c r="I120" s="7"/>
    </row>
    <row r="121" spans="1:9" x14ac:dyDescent="0.25">
      <c r="A121" s="23" t="s">
        <v>365</v>
      </c>
      <c r="B121" s="23" t="s">
        <v>366</v>
      </c>
      <c r="C121" s="60">
        <v>610166.36</v>
      </c>
      <c r="D121" s="93"/>
      <c r="E121" s="9"/>
      <c r="F121" s="11"/>
      <c r="G121" s="93"/>
      <c r="H121" s="100"/>
      <c r="I121" s="7"/>
    </row>
    <row r="122" spans="1:9" ht="30" x14ac:dyDescent="0.25">
      <c r="A122" s="23" t="s">
        <v>128</v>
      </c>
      <c r="B122" s="23" t="s">
        <v>129</v>
      </c>
      <c r="C122" s="60">
        <v>20494169.77</v>
      </c>
      <c r="D122" s="93"/>
      <c r="E122" s="9"/>
      <c r="F122" s="11"/>
      <c r="G122" s="93"/>
      <c r="H122" s="100"/>
      <c r="I122" s="7"/>
    </row>
    <row r="123" spans="1:9" ht="30" x14ac:dyDescent="0.25">
      <c r="A123" s="23" t="s">
        <v>367</v>
      </c>
      <c r="B123" s="23" t="s">
        <v>368</v>
      </c>
      <c r="C123" s="60">
        <v>975682.96</v>
      </c>
      <c r="D123" s="93"/>
      <c r="E123" s="9"/>
      <c r="F123" s="11"/>
      <c r="G123" s="93"/>
      <c r="H123" s="100"/>
      <c r="I123" s="7"/>
    </row>
    <row r="124" spans="1:9" x14ac:dyDescent="0.25">
      <c r="A124" s="7" t="s">
        <v>369</v>
      </c>
      <c r="B124" s="7" t="s">
        <v>370</v>
      </c>
      <c r="C124" s="93">
        <v>0</v>
      </c>
      <c r="D124" s="93">
        <v>615229</v>
      </c>
      <c r="E124" s="10">
        <v>0</v>
      </c>
      <c r="F124" s="11" t="s">
        <v>371</v>
      </c>
      <c r="G124" s="93">
        <v>677359</v>
      </c>
      <c r="H124" s="93">
        <f>G124+67000</f>
        <v>744359</v>
      </c>
      <c r="I124" s="7" t="s">
        <v>372</v>
      </c>
    </row>
    <row r="125" spans="1:9" ht="30" x14ac:dyDescent="0.25">
      <c r="A125" s="7" t="s">
        <v>373</v>
      </c>
      <c r="B125" s="7" t="s">
        <v>137</v>
      </c>
      <c r="C125" s="93">
        <v>0</v>
      </c>
      <c r="D125" s="93">
        <v>191384</v>
      </c>
      <c r="E125" s="10">
        <v>0</v>
      </c>
      <c r="F125" s="11" t="s">
        <v>235</v>
      </c>
      <c r="G125" s="93">
        <v>213190.47</v>
      </c>
      <c r="H125" s="93">
        <f>911360</f>
        <v>911360</v>
      </c>
      <c r="I125" s="7" t="s">
        <v>374</v>
      </c>
    </row>
    <row r="126" spans="1:9" ht="30" x14ac:dyDescent="0.25">
      <c r="A126" s="7" t="s">
        <v>375</v>
      </c>
      <c r="B126" s="7" t="s">
        <v>370</v>
      </c>
      <c r="C126" s="93">
        <v>0</v>
      </c>
      <c r="D126" s="93">
        <v>112550</v>
      </c>
      <c r="E126" s="10">
        <v>0</v>
      </c>
      <c r="F126" s="11" t="s">
        <v>30</v>
      </c>
      <c r="G126" s="93">
        <v>114395</v>
      </c>
      <c r="H126" s="93">
        <v>892825.68</v>
      </c>
      <c r="I126" s="7" t="s">
        <v>376</v>
      </c>
    </row>
    <row r="127" spans="1:9" ht="30" x14ac:dyDescent="0.25">
      <c r="A127" s="7" t="s">
        <v>377</v>
      </c>
      <c r="B127" s="7" t="s">
        <v>378</v>
      </c>
      <c r="C127" s="93">
        <v>0</v>
      </c>
      <c r="D127" s="93">
        <f>78322.9+25461+280879</f>
        <v>384662.9</v>
      </c>
      <c r="E127" s="10">
        <v>0</v>
      </c>
      <c r="F127" s="11" t="s">
        <v>41</v>
      </c>
      <c r="G127" s="93">
        <f>78322.9+280879+25461</f>
        <v>384662.9</v>
      </c>
      <c r="H127" s="93">
        <f>2900414.66666667+5863312+189501</f>
        <v>8953227.6666666698</v>
      </c>
      <c r="I127" s="7" t="s">
        <v>372</v>
      </c>
    </row>
    <row r="128" spans="1:9" x14ac:dyDescent="0.25">
      <c r="A128" s="7" t="s">
        <v>379</v>
      </c>
      <c r="B128" s="7" t="s">
        <v>131</v>
      </c>
      <c r="C128" s="93">
        <v>0</v>
      </c>
      <c r="D128" s="93">
        <v>193340</v>
      </c>
      <c r="E128" s="9">
        <v>0</v>
      </c>
      <c r="F128" s="11" t="s">
        <v>380</v>
      </c>
      <c r="G128" s="93">
        <v>318193</v>
      </c>
      <c r="H128" s="99">
        <v>1200000</v>
      </c>
      <c r="I128" s="9" t="s">
        <v>135</v>
      </c>
    </row>
    <row r="129" spans="1:9" x14ac:dyDescent="0.25">
      <c r="A129" s="7" t="s">
        <v>381</v>
      </c>
      <c r="B129" s="7" t="s">
        <v>131</v>
      </c>
      <c r="C129" s="93">
        <v>0</v>
      </c>
      <c r="D129" s="93">
        <v>983063</v>
      </c>
      <c r="E129" s="9">
        <v>0</v>
      </c>
      <c r="F129" s="11" t="s">
        <v>274</v>
      </c>
      <c r="G129" s="93">
        <v>2086806</v>
      </c>
      <c r="H129" s="99">
        <v>2700000</v>
      </c>
      <c r="I129" s="9" t="s">
        <v>382</v>
      </c>
    </row>
    <row r="130" spans="1:9" x14ac:dyDescent="0.25">
      <c r="A130" s="7" t="s">
        <v>383</v>
      </c>
      <c r="B130" s="7" t="s">
        <v>384</v>
      </c>
      <c r="C130" s="93">
        <v>0</v>
      </c>
      <c r="D130" s="93">
        <v>372846</v>
      </c>
      <c r="E130" s="9">
        <v>0</v>
      </c>
      <c r="F130" s="11" t="s">
        <v>385</v>
      </c>
      <c r="G130" s="93">
        <v>591601</v>
      </c>
      <c r="H130" s="93">
        <f>2500000+1725384+3600000+2100000+150000-10075384+12000000</f>
        <v>12000000</v>
      </c>
      <c r="I130" s="9" t="s">
        <v>382</v>
      </c>
    </row>
    <row r="131" spans="1:9" x14ac:dyDescent="0.25">
      <c r="A131" s="7" t="s">
        <v>386</v>
      </c>
      <c r="B131" s="7" t="s">
        <v>384</v>
      </c>
      <c r="C131" s="93">
        <v>0</v>
      </c>
      <c r="D131" s="93">
        <v>100503</v>
      </c>
      <c r="E131" s="9">
        <v>0</v>
      </c>
      <c r="F131" s="11" t="s">
        <v>385</v>
      </c>
      <c r="G131" s="93">
        <v>861001</v>
      </c>
      <c r="H131" s="93">
        <f>7805628+2850000+693560-11349188+18000000</f>
        <v>18000000</v>
      </c>
      <c r="I131" s="9" t="s">
        <v>382</v>
      </c>
    </row>
    <row r="132" spans="1:9" x14ac:dyDescent="0.25">
      <c r="A132" s="7" t="s">
        <v>387</v>
      </c>
      <c r="B132" s="7" t="s">
        <v>131</v>
      </c>
      <c r="C132" s="93">
        <v>0</v>
      </c>
      <c r="D132" s="93">
        <v>1852</v>
      </c>
      <c r="E132" s="9">
        <v>0</v>
      </c>
      <c r="F132" s="11" t="s">
        <v>388</v>
      </c>
      <c r="G132" s="93">
        <v>289648</v>
      </c>
      <c r="H132" s="99">
        <f>8000000-8000000+10000000</f>
        <v>10000000</v>
      </c>
      <c r="I132" s="9"/>
    </row>
    <row r="133" spans="1:9" x14ac:dyDescent="0.25">
      <c r="A133" s="7" t="s">
        <v>389</v>
      </c>
      <c r="B133" s="7" t="s">
        <v>390</v>
      </c>
      <c r="C133" s="93">
        <v>0</v>
      </c>
      <c r="D133" s="93">
        <v>137969</v>
      </c>
      <c r="E133" s="9">
        <v>0</v>
      </c>
      <c r="F133" s="11" t="s">
        <v>28</v>
      </c>
      <c r="G133" s="93">
        <v>302550</v>
      </c>
      <c r="H133" s="99">
        <f>1000000-1000000+2300000</f>
        <v>2300000</v>
      </c>
      <c r="I133" s="9" t="s">
        <v>391</v>
      </c>
    </row>
    <row r="134" spans="1:9" x14ac:dyDescent="0.25">
      <c r="A134" s="7" t="s">
        <v>392</v>
      </c>
      <c r="B134" s="7" t="s">
        <v>393</v>
      </c>
      <c r="C134" s="93">
        <v>0</v>
      </c>
      <c r="D134" s="93">
        <v>1128701.5900000001</v>
      </c>
      <c r="E134" s="9">
        <v>0</v>
      </c>
      <c r="F134" s="11" t="s">
        <v>30</v>
      </c>
      <c r="G134" s="93">
        <v>1253701.5900000001</v>
      </c>
      <c r="H134" s="93">
        <v>1253701.5900000001</v>
      </c>
      <c r="I134" s="7" t="s">
        <v>394</v>
      </c>
    </row>
    <row r="135" spans="1:9" x14ac:dyDescent="0.25">
      <c r="A135" s="7"/>
      <c r="B135" s="7"/>
      <c r="C135" s="109"/>
      <c r="D135" s="93"/>
      <c r="E135" s="10"/>
      <c r="F135" s="11"/>
      <c r="G135" s="93"/>
      <c r="H135" s="100"/>
      <c r="I135" s="7"/>
    </row>
    <row r="136" spans="1:9" x14ac:dyDescent="0.25">
      <c r="A136" s="16" t="s">
        <v>395</v>
      </c>
      <c r="B136" s="59"/>
      <c r="C136" s="112"/>
      <c r="D136" s="98"/>
      <c r="E136" s="18"/>
      <c r="F136" s="19"/>
      <c r="G136" s="98"/>
      <c r="H136" s="101"/>
      <c r="I136" s="59"/>
    </row>
    <row r="137" spans="1:9" ht="30" x14ac:dyDescent="0.25">
      <c r="A137" s="23" t="s">
        <v>396</v>
      </c>
      <c r="B137" s="23" t="s">
        <v>397</v>
      </c>
      <c r="C137" s="60">
        <v>2175799.96</v>
      </c>
      <c r="D137" s="93"/>
      <c r="E137" s="9"/>
      <c r="F137" s="11"/>
      <c r="G137" s="93"/>
      <c r="H137" s="100"/>
      <c r="I137" s="7"/>
    </row>
    <row r="138" spans="1:9" ht="30" x14ac:dyDescent="0.25">
      <c r="A138" s="23" t="s">
        <v>398</v>
      </c>
      <c r="B138" s="23" t="s">
        <v>399</v>
      </c>
      <c r="C138" s="60">
        <v>2095822.23</v>
      </c>
      <c r="D138" s="93"/>
      <c r="E138" s="9"/>
      <c r="F138" s="11"/>
      <c r="G138" s="93"/>
      <c r="H138" s="100"/>
      <c r="I138" s="7"/>
    </row>
    <row r="139" spans="1:9" ht="30" x14ac:dyDescent="0.25">
      <c r="A139" s="23" t="s">
        <v>400</v>
      </c>
      <c r="B139" s="23" t="s">
        <v>401</v>
      </c>
      <c r="C139" s="60">
        <v>761257</v>
      </c>
      <c r="D139" s="93"/>
      <c r="E139" s="9"/>
      <c r="F139" s="11"/>
      <c r="G139" s="93"/>
      <c r="H139" s="100"/>
      <c r="I139" s="7"/>
    </row>
    <row r="140" spans="1:9" x14ac:dyDescent="0.25">
      <c r="A140" s="23" t="s">
        <v>402</v>
      </c>
      <c r="B140" s="23" t="s">
        <v>403</v>
      </c>
      <c r="C140" s="60">
        <v>776426.88</v>
      </c>
      <c r="D140" s="93"/>
      <c r="E140" s="9"/>
      <c r="F140" s="11"/>
      <c r="G140" s="93"/>
      <c r="H140" s="100"/>
      <c r="I140" s="7"/>
    </row>
    <row r="141" spans="1:9" x14ac:dyDescent="0.25">
      <c r="A141" s="23" t="s">
        <v>404</v>
      </c>
      <c r="B141" s="23" t="s">
        <v>405</v>
      </c>
      <c r="C141" s="60">
        <v>3919878.95</v>
      </c>
      <c r="D141" s="93"/>
      <c r="E141" s="9"/>
      <c r="F141" s="11"/>
      <c r="G141" s="93"/>
      <c r="H141" s="100"/>
      <c r="I141" s="7"/>
    </row>
    <row r="142" spans="1:9" ht="30" x14ac:dyDescent="0.25">
      <c r="A142" s="23" t="s">
        <v>406</v>
      </c>
      <c r="B142" s="23" t="s">
        <v>407</v>
      </c>
      <c r="C142" s="60">
        <v>727166.55</v>
      </c>
      <c r="D142" s="93"/>
      <c r="E142" s="9"/>
      <c r="F142" s="11"/>
      <c r="G142" s="93"/>
      <c r="H142" s="100"/>
      <c r="I142" s="7"/>
    </row>
    <row r="143" spans="1:9" ht="30" x14ac:dyDescent="0.25">
      <c r="A143" s="23" t="s">
        <v>408</v>
      </c>
      <c r="B143" s="23" t="s">
        <v>409</v>
      </c>
      <c r="C143" s="60">
        <v>1954451.69</v>
      </c>
      <c r="D143" s="93"/>
      <c r="E143" s="9"/>
      <c r="F143" s="11"/>
      <c r="G143" s="93"/>
      <c r="H143" s="100"/>
      <c r="I143" s="7"/>
    </row>
    <row r="144" spans="1:9" ht="30" x14ac:dyDescent="0.25">
      <c r="A144" s="23" t="s">
        <v>410</v>
      </c>
      <c r="B144" s="23" t="s">
        <v>411</v>
      </c>
      <c r="C144" s="60">
        <v>791540.17</v>
      </c>
      <c r="D144" s="93"/>
      <c r="E144" s="9"/>
      <c r="F144" s="11"/>
      <c r="G144" s="93"/>
      <c r="H144" s="100"/>
      <c r="I144" s="7"/>
    </row>
    <row r="145" spans="1:9" x14ac:dyDescent="0.25">
      <c r="A145" s="23" t="s">
        <v>148</v>
      </c>
      <c r="B145" s="23" t="s">
        <v>149</v>
      </c>
      <c r="C145" s="60">
        <v>8690668.5500000007</v>
      </c>
      <c r="D145" s="93"/>
      <c r="E145" s="9"/>
      <c r="F145" s="11"/>
      <c r="G145" s="93"/>
      <c r="H145" s="100"/>
      <c r="I145" s="7"/>
    </row>
    <row r="146" spans="1:9" x14ac:dyDescent="0.25">
      <c r="A146" s="23" t="s">
        <v>412</v>
      </c>
      <c r="B146" s="23" t="s">
        <v>413</v>
      </c>
      <c r="C146" s="60">
        <v>708388.69</v>
      </c>
      <c r="D146" s="93"/>
      <c r="E146" s="9"/>
      <c r="F146" s="11"/>
      <c r="G146" s="93"/>
      <c r="H146" s="100"/>
      <c r="I146" s="7"/>
    </row>
    <row r="147" spans="1:9" ht="30" x14ac:dyDescent="0.25">
      <c r="A147" s="23" t="s">
        <v>414</v>
      </c>
      <c r="B147" s="23" t="s">
        <v>415</v>
      </c>
      <c r="C147" s="60">
        <v>1155283.54</v>
      </c>
      <c r="D147" s="93"/>
      <c r="E147" s="9"/>
      <c r="F147" s="11"/>
      <c r="G147" s="93"/>
      <c r="H147" s="100"/>
      <c r="I147" s="7"/>
    </row>
    <row r="148" spans="1:9" x14ac:dyDescent="0.25">
      <c r="A148" s="23" t="s">
        <v>416</v>
      </c>
      <c r="B148" s="23" t="s">
        <v>417</v>
      </c>
      <c r="C148" s="60">
        <v>1725761.21</v>
      </c>
      <c r="D148" s="93"/>
      <c r="E148" s="9"/>
      <c r="F148" s="11"/>
      <c r="G148" s="93"/>
      <c r="H148" s="100"/>
      <c r="I148" s="7"/>
    </row>
    <row r="149" spans="1:9" x14ac:dyDescent="0.25">
      <c r="A149" s="71" t="s">
        <v>418</v>
      </c>
      <c r="B149" s="71" t="s">
        <v>419</v>
      </c>
      <c r="C149" s="93">
        <v>0</v>
      </c>
      <c r="D149" s="93">
        <v>560535</v>
      </c>
      <c r="E149" s="9">
        <v>0</v>
      </c>
      <c r="F149" s="72" t="s">
        <v>420</v>
      </c>
      <c r="G149" s="93">
        <v>1012489</v>
      </c>
      <c r="H149" s="60">
        <v>5400000</v>
      </c>
      <c r="I149" s="7"/>
    </row>
    <row r="150" spans="1:9" x14ac:dyDescent="0.25">
      <c r="A150" s="71" t="s">
        <v>421</v>
      </c>
      <c r="B150" s="71" t="s">
        <v>419</v>
      </c>
      <c r="C150" s="93">
        <v>0</v>
      </c>
      <c r="D150" s="93">
        <v>696043</v>
      </c>
      <c r="E150" s="9">
        <v>0</v>
      </c>
      <c r="F150" s="72" t="s">
        <v>422</v>
      </c>
      <c r="G150" s="93">
        <v>2285296</v>
      </c>
      <c r="H150" s="60">
        <v>32500000</v>
      </c>
      <c r="I150" s="7"/>
    </row>
    <row r="151" spans="1:9" ht="30" x14ac:dyDescent="0.25">
      <c r="A151" s="71" t="s">
        <v>423</v>
      </c>
      <c r="B151" s="71" t="s">
        <v>419</v>
      </c>
      <c r="C151" s="93">
        <v>0</v>
      </c>
      <c r="D151" s="93">
        <f>22487+1059062</f>
        <v>1081549</v>
      </c>
      <c r="E151" s="9">
        <v>0</v>
      </c>
      <c r="F151" s="72" t="s">
        <v>92</v>
      </c>
      <c r="G151" s="60">
        <f>D151</f>
        <v>1081549</v>
      </c>
      <c r="H151" s="60">
        <v>2024143</v>
      </c>
      <c r="I151" s="7"/>
    </row>
    <row r="152" spans="1:9" x14ac:dyDescent="0.25">
      <c r="A152" s="73" t="s">
        <v>424</v>
      </c>
      <c r="B152" s="74" t="s">
        <v>425</v>
      </c>
      <c r="C152" s="113">
        <v>0</v>
      </c>
      <c r="D152" s="102">
        <v>8381.9699999999993</v>
      </c>
      <c r="E152" s="25">
        <v>0</v>
      </c>
      <c r="F152" s="75" t="s">
        <v>83</v>
      </c>
      <c r="G152" s="102">
        <v>122409.43</v>
      </c>
      <c r="H152" s="60">
        <v>9800000</v>
      </c>
      <c r="I152" s="73"/>
    </row>
    <row r="153" spans="1:9" x14ac:dyDescent="0.25">
      <c r="A153" s="73" t="s">
        <v>426</v>
      </c>
      <c r="B153" s="74" t="s">
        <v>425</v>
      </c>
      <c r="C153" s="113">
        <v>0</v>
      </c>
      <c r="D153" s="102">
        <v>2053</v>
      </c>
      <c r="E153" s="25">
        <v>0</v>
      </c>
      <c r="F153" s="75" t="s">
        <v>83</v>
      </c>
      <c r="G153" s="102">
        <v>56601</v>
      </c>
      <c r="H153" s="60">
        <v>1800000</v>
      </c>
      <c r="I153" s="73"/>
    </row>
    <row r="154" spans="1:9" x14ac:dyDescent="0.25">
      <c r="A154" s="73" t="s">
        <v>427</v>
      </c>
      <c r="B154" s="74" t="s">
        <v>425</v>
      </c>
      <c r="C154" s="113">
        <v>0</v>
      </c>
      <c r="D154" s="102">
        <v>1885.51</v>
      </c>
      <c r="E154" s="25">
        <v>0</v>
      </c>
      <c r="F154" s="75" t="s">
        <v>83</v>
      </c>
      <c r="G154" s="102">
        <v>70817.8</v>
      </c>
      <c r="H154" s="60">
        <v>1800000</v>
      </c>
      <c r="I154" s="73"/>
    </row>
    <row r="155" spans="1:9" ht="30" x14ac:dyDescent="0.25">
      <c r="A155" s="73" t="s">
        <v>428</v>
      </c>
      <c r="B155" s="74" t="s">
        <v>425</v>
      </c>
      <c r="C155" s="113">
        <v>0</v>
      </c>
      <c r="D155" s="102">
        <v>4595.26</v>
      </c>
      <c r="E155" s="25">
        <v>0</v>
      </c>
      <c r="F155" s="75" t="s">
        <v>83</v>
      </c>
      <c r="G155" s="102">
        <v>95180.98</v>
      </c>
      <c r="H155" s="60">
        <v>1800000</v>
      </c>
      <c r="I155" s="73"/>
    </row>
    <row r="156" spans="1:9" ht="30" x14ac:dyDescent="0.25">
      <c r="A156" s="73" t="s">
        <v>429</v>
      </c>
      <c r="B156" s="74" t="s">
        <v>425</v>
      </c>
      <c r="C156" s="113">
        <v>0</v>
      </c>
      <c r="D156" s="102">
        <v>3621.43</v>
      </c>
      <c r="E156" s="25">
        <v>0</v>
      </c>
      <c r="F156" s="75" t="s">
        <v>83</v>
      </c>
      <c r="G156" s="102">
        <v>53327.360000000001</v>
      </c>
      <c r="H156" s="60">
        <v>1900000</v>
      </c>
      <c r="I156" s="73"/>
    </row>
    <row r="157" spans="1:9" ht="30" x14ac:dyDescent="0.25">
      <c r="A157" s="73" t="s">
        <v>430</v>
      </c>
      <c r="B157" s="74" t="s">
        <v>425</v>
      </c>
      <c r="C157" s="113">
        <v>0</v>
      </c>
      <c r="D157" s="102">
        <v>1512</v>
      </c>
      <c r="E157" s="25">
        <v>0</v>
      </c>
      <c r="F157" s="75" t="s">
        <v>83</v>
      </c>
      <c r="G157" s="102">
        <v>53096</v>
      </c>
      <c r="H157" s="60">
        <v>600000</v>
      </c>
      <c r="I157" s="73"/>
    </row>
    <row r="158" spans="1:9" ht="30" x14ac:dyDescent="0.25">
      <c r="A158" s="73" t="s">
        <v>431</v>
      </c>
      <c r="B158" s="74" t="s">
        <v>425</v>
      </c>
      <c r="C158" s="113">
        <v>0</v>
      </c>
      <c r="D158" s="102">
        <v>2053</v>
      </c>
      <c r="E158" s="25">
        <v>0</v>
      </c>
      <c r="F158" s="75" t="s">
        <v>83</v>
      </c>
      <c r="G158" s="102">
        <v>93524</v>
      </c>
      <c r="H158" s="60">
        <v>600000</v>
      </c>
      <c r="I158" s="73"/>
    </row>
    <row r="159" spans="1:9" ht="30" x14ac:dyDescent="0.25">
      <c r="A159" s="12" t="s">
        <v>432</v>
      </c>
      <c r="B159" s="74" t="s">
        <v>425</v>
      </c>
      <c r="C159" s="113">
        <v>0</v>
      </c>
      <c r="D159" s="113">
        <v>210</v>
      </c>
      <c r="E159" s="25">
        <v>0</v>
      </c>
      <c r="F159" s="11" t="s">
        <v>86</v>
      </c>
      <c r="G159" s="100">
        <v>54895.19</v>
      </c>
      <c r="H159" s="103">
        <v>500000</v>
      </c>
      <c r="I159" s="73"/>
    </row>
    <row r="160" spans="1:9" x14ac:dyDescent="0.25">
      <c r="A160" s="73"/>
      <c r="B160" s="74"/>
      <c r="C160" s="113"/>
      <c r="D160" s="102"/>
      <c r="E160" s="25"/>
      <c r="F160" s="75"/>
      <c r="G160" s="102"/>
      <c r="H160" s="60"/>
      <c r="I160" s="73"/>
    </row>
    <row r="161" spans="1:9" x14ac:dyDescent="0.25">
      <c r="A161" s="34" t="s">
        <v>156</v>
      </c>
      <c r="B161" s="76"/>
      <c r="C161" s="114"/>
      <c r="D161" s="104"/>
      <c r="E161" s="77"/>
      <c r="F161" s="78"/>
      <c r="G161" s="104"/>
      <c r="H161" s="98"/>
      <c r="I161" s="79"/>
    </row>
    <row r="162" spans="1:9" x14ac:dyDescent="0.25">
      <c r="A162" s="23" t="s">
        <v>433</v>
      </c>
      <c r="B162" s="23" t="s">
        <v>434</v>
      </c>
      <c r="C162" s="60">
        <v>627128</v>
      </c>
      <c r="D162" s="102"/>
      <c r="E162" s="25"/>
      <c r="F162" s="75"/>
      <c r="G162" s="102"/>
      <c r="H162" s="93"/>
      <c r="I162" s="73"/>
    </row>
    <row r="163" spans="1:9" ht="30" x14ac:dyDescent="0.25">
      <c r="A163" s="23" t="s">
        <v>435</v>
      </c>
      <c r="B163" s="23" t="s">
        <v>436</v>
      </c>
      <c r="C163" s="60">
        <v>4656767.57</v>
      </c>
      <c r="D163" s="102"/>
      <c r="E163" s="25"/>
      <c r="F163" s="75"/>
      <c r="G163" s="102"/>
      <c r="H163" s="93"/>
      <c r="I163" s="73"/>
    </row>
    <row r="164" spans="1:9" ht="30" x14ac:dyDescent="0.25">
      <c r="A164" s="23" t="s">
        <v>437</v>
      </c>
      <c r="B164" s="23" t="s">
        <v>438</v>
      </c>
      <c r="C164" s="60">
        <v>4247754.6100000003</v>
      </c>
      <c r="D164" s="102"/>
      <c r="E164" s="25"/>
      <c r="F164" s="75"/>
      <c r="G164" s="102"/>
      <c r="H164" s="93"/>
      <c r="I164" s="73"/>
    </row>
    <row r="165" spans="1:9" x14ac:dyDescent="0.25">
      <c r="A165" s="23" t="s">
        <v>439</v>
      </c>
      <c r="B165" s="23" t="s">
        <v>440</v>
      </c>
      <c r="C165" s="60">
        <v>1881188.28</v>
      </c>
      <c r="D165" s="102"/>
      <c r="E165" s="25"/>
      <c r="F165" s="75"/>
      <c r="G165" s="102"/>
      <c r="H165" s="93"/>
      <c r="I165" s="73"/>
    </row>
    <row r="166" spans="1:9" ht="30" x14ac:dyDescent="0.25">
      <c r="A166" s="23" t="s">
        <v>441</v>
      </c>
      <c r="B166" s="23" t="s">
        <v>442</v>
      </c>
      <c r="C166" s="60">
        <v>0</v>
      </c>
      <c r="D166" s="60">
        <v>78072</v>
      </c>
      <c r="E166" s="24">
        <v>0</v>
      </c>
      <c r="F166" s="21" t="s">
        <v>443</v>
      </c>
      <c r="G166" s="60">
        <v>416266</v>
      </c>
      <c r="H166" s="60">
        <v>8000000</v>
      </c>
      <c r="I166" s="4"/>
    </row>
    <row r="167" spans="1:9" ht="30" x14ac:dyDescent="0.25">
      <c r="A167" s="23" t="s">
        <v>444</v>
      </c>
      <c r="B167" s="23" t="s">
        <v>442</v>
      </c>
      <c r="C167" s="60">
        <v>0</v>
      </c>
      <c r="D167" s="60">
        <v>6131234</v>
      </c>
      <c r="E167" s="24">
        <v>0</v>
      </c>
      <c r="F167" s="21" t="s">
        <v>443</v>
      </c>
      <c r="G167" s="60">
        <v>13720190</v>
      </c>
      <c r="H167" s="60">
        <v>79000000</v>
      </c>
      <c r="I167" s="4"/>
    </row>
    <row r="168" spans="1:9" ht="30" x14ac:dyDescent="0.25">
      <c r="A168" s="23" t="s">
        <v>445</v>
      </c>
      <c r="B168" s="23" t="s">
        <v>442</v>
      </c>
      <c r="C168" s="60">
        <v>0</v>
      </c>
      <c r="D168" s="60">
        <f>881050-60588</f>
        <v>820462</v>
      </c>
      <c r="E168" s="24">
        <v>0</v>
      </c>
      <c r="F168" s="21" t="s">
        <v>210</v>
      </c>
      <c r="G168" s="60">
        <f>9668786-60588</f>
        <v>9608198</v>
      </c>
      <c r="H168" s="60">
        <v>9705000</v>
      </c>
      <c r="I168" s="4"/>
    </row>
    <row r="169" spans="1:9" ht="30" x14ac:dyDescent="0.25">
      <c r="A169" s="23" t="s">
        <v>446</v>
      </c>
      <c r="B169" s="23" t="s">
        <v>442</v>
      </c>
      <c r="C169" s="60">
        <v>0</v>
      </c>
      <c r="D169" s="60">
        <v>523580</v>
      </c>
      <c r="E169" s="24">
        <v>0</v>
      </c>
      <c r="F169" s="21" t="s">
        <v>447</v>
      </c>
      <c r="G169" s="60">
        <v>604467</v>
      </c>
      <c r="H169" s="60">
        <v>30000000</v>
      </c>
      <c r="I169" s="4"/>
    </row>
    <row r="170" spans="1:9" ht="30" x14ac:dyDescent="0.25">
      <c r="A170" s="7" t="s">
        <v>448</v>
      </c>
      <c r="B170" s="23" t="s">
        <v>442</v>
      </c>
      <c r="C170" s="93">
        <v>0</v>
      </c>
      <c r="D170" s="93">
        <v>23755</v>
      </c>
      <c r="E170" s="24">
        <v>0</v>
      </c>
      <c r="F170" s="11" t="s">
        <v>447</v>
      </c>
      <c r="G170" s="93">
        <v>24828</v>
      </c>
      <c r="H170" s="93">
        <v>1500000</v>
      </c>
      <c r="I170" s="7"/>
    </row>
    <row r="171" spans="1:9" ht="30" x14ac:dyDescent="0.25">
      <c r="A171" s="7" t="s">
        <v>449</v>
      </c>
      <c r="B171" s="23" t="s">
        <v>442</v>
      </c>
      <c r="C171" s="93">
        <v>0</v>
      </c>
      <c r="D171" s="93">
        <v>60588</v>
      </c>
      <c r="E171" s="10">
        <v>0</v>
      </c>
      <c r="F171" s="11" t="s">
        <v>450</v>
      </c>
      <c r="G171" s="93">
        <v>60588</v>
      </c>
      <c r="H171" s="93">
        <v>550000</v>
      </c>
      <c r="I171" s="7"/>
    </row>
    <row r="172" spans="1:9" ht="30" x14ac:dyDescent="0.25">
      <c r="A172" s="23" t="s">
        <v>451</v>
      </c>
      <c r="B172" s="23" t="s">
        <v>442</v>
      </c>
      <c r="C172" s="60">
        <v>0</v>
      </c>
      <c r="D172" s="60">
        <v>1972</v>
      </c>
      <c r="E172" s="10">
        <v>0</v>
      </c>
      <c r="F172" s="21" t="s">
        <v>85</v>
      </c>
      <c r="G172" s="60">
        <v>24365</v>
      </c>
      <c r="H172" s="60">
        <v>30000000</v>
      </c>
      <c r="I172" s="23"/>
    </row>
    <row r="173" spans="1:9" ht="45" x14ac:dyDescent="0.25">
      <c r="A173" s="7" t="s">
        <v>452</v>
      </c>
      <c r="B173" s="23" t="s">
        <v>442</v>
      </c>
      <c r="C173" s="93">
        <v>0</v>
      </c>
      <c r="D173" s="93">
        <v>99219</v>
      </c>
      <c r="E173" s="10">
        <v>0</v>
      </c>
      <c r="F173" s="11" t="s">
        <v>24</v>
      </c>
      <c r="G173" s="93">
        <v>132712</v>
      </c>
      <c r="H173" s="93">
        <v>1700000</v>
      </c>
      <c r="I173" s="7"/>
    </row>
    <row r="174" spans="1:9" ht="45" x14ac:dyDescent="0.25">
      <c r="A174" s="7" t="s">
        <v>453</v>
      </c>
      <c r="B174" s="23" t="s">
        <v>442</v>
      </c>
      <c r="C174" s="93">
        <v>0</v>
      </c>
      <c r="D174" s="93">
        <v>5053</v>
      </c>
      <c r="E174" s="10">
        <v>0</v>
      </c>
      <c r="F174" s="11" t="s">
        <v>385</v>
      </c>
      <c r="G174" s="93">
        <v>23545</v>
      </c>
      <c r="H174" s="93">
        <v>1700000</v>
      </c>
      <c r="I174" s="7"/>
    </row>
    <row r="175" spans="1:9" ht="45" x14ac:dyDescent="0.25">
      <c r="A175" s="7" t="s">
        <v>454</v>
      </c>
      <c r="B175" s="23" t="s">
        <v>442</v>
      </c>
      <c r="C175" s="93">
        <v>0</v>
      </c>
      <c r="D175" s="93">
        <v>12300</v>
      </c>
      <c r="E175" s="10">
        <v>0</v>
      </c>
      <c r="F175" s="11" t="s">
        <v>385</v>
      </c>
      <c r="G175" s="93">
        <v>39975</v>
      </c>
      <c r="H175" s="93">
        <v>1700000</v>
      </c>
      <c r="I175" s="7"/>
    </row>
    <row r="176" spans="1:9" x14ac:dyDescent="0.25">
      <c r="A176" s="7"/>
      <c r="B176" s="7"/>
      <c r="C176" s="93"/>
      <c r="D176" s="93"/>
      <c r="E176" s="10"/>
      <c r="F176" s="11"/>
      <c r="G176" s="93"/>
      <c r="H176" s="93"/>
      <c r="I176" s="7"/>
    </row>
    <row r="177" spans="1:9" ht="30" x14ac:dyDescent="0.25">
      <c r="A177" s="16" t="s">
        <v>455</v>
      </c>
      <c r="B177" s="59"/>
      <c r="C177" s="98"/>
      <c r="D177" s="98"/>
      <c r="E177" s="18"/>
      <c r="F177" s="19"/>
      <c r="G177" s="98"/>
      <c r="H177" s="98"/>
      <c r="I177" s="59"/>
    </row>
    <row r="178" spans="1:9" ht="30" x14ac:dyDescent="0.25">
      <c r="A178" s="23" t="s">
        <v>456</v>
      </c>
      <c r="B178" s="23" t="s">
        <v>457</v>
      </c>
      <c r="C178" s="60">
        <v>2114131.92</v>
      </c>
      <c r="D178" s="93"/>
      <c r="E178" s="9"/>
      <c r="F178" s="11"/>
      <c r="G178" s="93"/>
      <c r="H178" s="93"/>
      <c r="I178" s="7"/>
    </row>
    <row r="179" spans="1:9" x14ac:dyDescent="0.25">
      <c r="A179" s="23" t="s">
        <v>458</v>
      </c>
      <c r="B179" s="23" t="s">
        <v>459</v>
      </c>
      <c r="C179" s="60">
        <v>917943.92</v>
      </c>
      <c r="D179" s="93"/>
      <c r="E179" s="10"/>
      <c r="F179" s="11"/>
      <c r="G179" s="93"/>
      <c r="H179" s="93"/>
      <c r="I179" s="7"/>
    </row>
    <row r="180" spans="1:9" x14ac:dyDescent="0.25">
      <c r="A180" s="7"/>
      <c r="B180" s="7"/>
      <c r="C180" s="93"/>
      <c r="D180" s="93"/>
      <c r="E180" s="10"/>
      <c r="F180" s="11"/>
      <c r="G180" s="93"/>
      <c r="H180" s="93"/>
      <c r="I180" s="7"/>
    </row>
    <row r="181" spans="1:9" x14ac:dyDescent="0.25">
      <c r="A181" s="16" t="s">
        <v>168</v>
      </c>
      <c r="B181" s="59"/>
      <c r="C181" s="98"/>
      <c r="D181" s="98"/>
      <c r="E181" s="18"/>
      <c r="F181" s="19"/>
      <c r="G181" s="98"/>
      <c r="H181" s="98"/>
      <c r="I181" s="59"/>
    </row>
    <row r="182" spans="1:9" x14ac:dyDescent="0.25">
      <c r="A182" s="23" t="s">
        <v>460</v>
      </c>
      <c r="B182" s="23" t="s">
        <v>461</v>
      </c>
      <c r="C182" s="60">
        <v>10385524.99</v>
      </c>
      <c r="D182" s="93" t="s">
        <v>462</v>
      </c>
      <c r="E182" s="9"/>
      <c r="F182" s="11"/>
      <c r="G182" s="93"/>
      <c r="H182" s="93"/>
      <c r="I182" s="7"/>
    </row>
    <row r="183" spans="1:9" x14ac:dyDescent="0.25">
      <c r="A183" s="23" t="s">
        <v>463</v>
      </c>
      <c r="B183" s="23" t="s">
        <v>464</v>
      </c>
      <c r="C183" s="60">
        <v>981354.92</v>
      </c>
      <c r="D183" s="93"/>
      <c r="E183" s="9"/>
      <c r="F183" s="11"/>
      <c r="G183" s="93"/>
      <c r="H183" s="93"/>
      <c r="I183" s="7"/>
    </row>
    <row r="184" spans="1:9" ht="30" x14ac:dyDescent="0.25">
      <c r="A184" s="23" t="s">
        <v>465</v>
      </c>
      <c r="B184" s="23" t="s">
        <v>466</v>
      </c>
      <c r="C184" s="60">
        <v>530643</v>
      </c>
      <c r="D184" s="93"/>
      <c r="E184" s="9"/>
      <c r="F184" s="11"/>
      <c r="G184" s="93"/>
      <c r="H184" s="93"/>
      <c r="I184" s="7"/>
    </row>
    <row r="185" spans="1:9" ht="30" x14ac:dyDescent="0.25">
      <c r="A185" s="23" t="s">
        <v>169</v>
      </c>
      <c r="B185" s="23" t="s">
        <v>170</v>
      </c>
      <c r="C185" s="60">
        <v>4568319.91</v>
      </c>
      <c r="D185" s="93"/>
      <c r="E185" s="9"/>
      <c r="F185" s="11"/>
      <c r="G185" s="93"/>
      <c r="H185" s="93"/>
      <c r="I185" s="7"/>
    </row>
    <row r="186" spans="1:9" x14ac:dyDescent="0.25">
      <c r="A186" s="23" t="s">
        <v>467</v>
      </c>
      <c r="B186" s="23" t="s">
        <v>468</v>
      </c>
      <c r="C186" s="60">
        <v>1190199.4099999999</v>
      </c>
      <c r="D186" s="93"/>
      <c r="E186" s="9"/>
      <c r="F186" s="11"/>
      <c r="G186" s="93"/>
      <c r="H186" s="93"/>
      <c r="I186" s="7"/>
    </row>
    <row r="187" spans="1:9" ht="30" x14ac:dyDescent="0.25">
      <c r="A187" s="23" t="s">
        <v>469</v>
      </c>
      <c r="B187" s="23" t="s">
        <v>252</v>
      </c>
      <c r="C187" s="60">
        <v>4121431.33</v>
      </c>
      <c r="D187" s="93"/>
      <c r="E187" s="9"/>
      <c r="F187" s="11"/>
      <c r="G187" s="93"/>
      <c r="H187" s="93"/>
      <c r="I187" s="7"/>
    </row>
    <row r="188" spans="1:9" ht="45" x14ac:dyDescent="0.25">
      <c r="A188" s="7" t="s">
        <v>470</v>
      </c>
      <c r="B188" s="7" t="s">
        <v>471</v>
      </c>
      <c r="C188" s="93"/>
      <c r="D188" s="93">
        <v>627559.67000000004</v>
      </c>
      <c r="E188" s="10">
        <v>0</v>
      </c>
      <c r="F188" s="11">
        <v>2024</v>
      </c>
      <c r="G188" s="93">
        <v>2049767</v>
      </c>
      <c r="H188" s="93">
        <v>2200000</v>
      </c>
      <c r="I188" s="7"/>
    </row>
    <row r="189" spans="1:9" ht="60" x14ac:dyDescent="0.25">
      <c r="A189" s="45" t="s">
        <v>472</v>
      </c>
      <c r="B189" s="46" t="s">
        <v>473</v>
      </c>
      <c r="C189" s="93"/>
      <c r="D189" s="93">
        <v>1224</v>
      </c>
      <c r="E189" s="10">
        <v>0</v>
      </c>
      <c r="F189" s="11">
        <v>2025</v>
      </c>
      <c r="G189" s="93">
        <v>1224</v>
      </c>
      <c r="H189" s="93">
        <v>1423046</v>
      </c>
      <c r="I189" s="7"/>
    </row>
    <row r="190" spans="1:9" ht="30" x14ac:dyDescent="0.25">
      <c r="A190" s="23" t="s">
        <v>474</v>
      </c>
      <c r="B190" s="23" t="s">
        <v>475</v>
      </c>
      <c r="C190" s="60">
        <v>0</v>
      </c>
      <c r="D190" s="60">
        <v>0</v>
      </c>
      <c r="E190" s="10">
        <v>0</v>
      </c>
      <c r="F190" s="21" t="s">
        <v>219</v>
      </c>
      <c r="G190" s="60">
        <v>772021</v>
      </c>
      <c r="H190" s="60">
        <v>838414.53</v>
      </c>
      <c r="I190" s="4"/>
    </row>
    <row r="191" spans="1:9" x14ac:dyDescent="0.25">
      <c r="A191" s="7"/>
      <c r="B191" s="7"/>
      <c r="C191" s="93"/>
      <c r="D191" s="93"/>
      <c r="E191" s="10"/>
      <c r="F191" s="11"/>
      <c r="G191" s="93"/>
      <c r="H191" s="93"/>
      <c r="I191" s="7"/>
    </row>
    <row r="192" spans="1:9" x14ac:dyDescent="0.25">
      <c r="A192" s="7"/>
      <c r="B192" s="7"/>
      <c r="C192" s="93"/>
      <c r="D192" s="93">
        <v>0</v>
      </c>
      <c r="E192" s="10">
        <v>0</v>
      </c>
      <c r="F192" s="11"/>
      <c r="G192" s="93">
        <v>0</v>
      </c>
      <c r="H192" s="93">
        <v>0</v>
      </c>
      <c r="I192" s="7"/>
    </row>
    <row r="193" spans="1:9" x14ac:dyDescent="0.25">
      <c r="A193" s="48" t="s">
        <v>179</v>
      </c>
      <c r="B193" s="48"/>
      <c r="C193" s="105">
        <f>SUM(C5:C192)</f>
        <v>228090164.78</v>
      </c>
      <c r="D193" s="105">
        <f>SUM(D5:D192)</f>
        <v>60254899.829999998</v>
      </c>
      <c r="E193" s="50">
        <f>SUM(E5:E192)</f>
        <v>0</v>
      </c>
      <c r="F193" s="94" t="s">
        <v>476</v>
      </c>
      <c r="G193" s="105">
        <f>SUM(G5:G192)</f>
        <v>338338237.58000004</v>
      </c>
      <c r="H193" s="105">
        <f>SUM(H5:H192)</f>
        <v>1335063028.9266663</v>
      </c>
      <c r="I193" s="48"/>
    </row>
  </sheetData>
  <mergeCells count="1">
    <mergeCell ref="A1:I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6F9ED-488F-4C3B-B3F4-1E6687139AA0}">
  <dimension ref="A1:H44"/>
  <sheetViews>
    <sheetView topLeftCell="A30" workbookViewId="0">
      <selection activeCell="L5" sqref="L5"/>
    </sheetView>
  </sheetViews>
  <sheetFormatPr defaultRowHeight="15" x14ac:dyDescent="0.25"/>
  <cols>
    <col min="1" max="1" width="50.7109375" bestFit="1" customWidth="1"/>
    <col min="2" max="2" width="26.28515625" bestFit="1" customWidth="1"/>
    <col min="3" max="3" width="21.7109375" customWidth="1"/>
    <col min="4" max="4" width="21.85546875" style="106" customWidth="1"/>
    <col min="5" max="5" width="19.7109375" customWidth="1"/>
    <col min="6" max="6" width="19.5703125" style="95" customWidth="1"/>
    <col min="7" max="7" width="25.42578125" style="106" customWidth="1"/>
    <col min="8" max="8" width="33.7109375" customWidth="1"/>
  </cols>
  <sheetData>
    <row r="1" spans="1:8" x14ac:dyDescent="0.25">
      <c r="A1" s="90" t="s">
        <v>477</v>
      </c>
      <c r="B1" s="91"/>
      <c r="C1" s="91"/>
      <c r="D1" s="91"/>
      <c r="E1" s="91"/>
      <c r="F1" s="91"/>
      <c r="G1" s="91"/>
      <c r="H1" s="92"/>
    </row>
    <row r="2" spans="1:8" ht="60" x14ac:dyDescent="0.25">
      <c r="A2" s="2" t="s">
        <v>1</v>
      </c>
      <c r="B2" s="2" t="s">
        <v>2</v>
      </c>
      <c r="C2" s="1" t="s">
        <v>3</v>
      </c>
      <c r="D2" s="115" t="s">
        <v>478</v>
      </c>
      <c r="E2" s="1" t="s">
        <v>479</v>
      </c>
      <c r="F2" s="3" t="s">
        <v>480</v>
      </c>
      <c r="G2" s="115" t="s">
        <v>481</v>
      </c>
      <c r="H2" s="1" t="s">
        <v>8</v>
      </c>
    </row>
    <row r="3" spans="1:8" x14ac:dyDescent="0.25">
      <c r="A3" s="80" t="s">
        <v>185</v>
      </c>
      <c r="B3" s="80"/>
      <c r="C3" s="52"/>
      <c r="D3" s="107"/>
      <c r="E3" s="52"/>
      <c r="F3" s="53"/>
      <c r="G3" s="96"/>
      <c r="H3" s="53"/>
    </row>
    <row r="4" spans="1:8" x14ac:dyDescent="0.25">
      <c r="A4" s="66" t="s">
        <v>482</v>
      </c>
      <c r="B4" s="8" t="s">
        <v>17</v>
      </c>
      <c r="C4" s="9">
        <v>0</v>
      </c>
      <c r="D4" s="93">
        <v>15627</v>
      </c>
      <c r="E4" s="9">
        <v>0</v>
      </c>
      <c r="F4" s="11" t="s">
        <v>483</v>
      </c>
      <c r="G4" s="93">
        <v>5105411</v>
      </c>
      <c r="H4" s="8"/>
    </row>
    <row r="5" spans="1:8" x14ac:dyDescent="0.25">
      <c r="A5" s="81" t="s">
        <v>484</v>
      </c>
      <c r="B5" s="8" t="s">
        <v>17</v>
      </c>
      <c r="C5" s="9">
        <v>0</v>
      </c>
      <c r="D5" s="93">
        <v>265529</v>
      </c>
      <c r="E5" s="9">
        <v>0</v>
      </c>
      <c r="F5" s="11" t="s">
        <v>485</v>
      </c>
      <c r="G5" s="93">
        <v>16311841</v>
      </c>
      <c r="H5" s="8"/>
    </row>
    <row r="6" spans="1:8" x14ac:dyDescent="0.25">
      <c r="A6" s="66" t="s">
        <v>486</v>
      </c>
      <c r="B6" s="8" t="s">
        <v>17</v>
      </c>
      <c r="C6" s="9">
        <v>0</v>
      </c>
      <c r="D6" s="93">
        <v>3459</v>
      </c>
      <c r="E6" s="9">
        <v>0</v>
      </c>
      <c r="F6" s="11" t="s">
        <v>487</v>
      </c>
      <c r="G6" s="93">
        <v>5367960</v>
      </c>
      <c r="H6" s="8"/>
    </row>
    <row r="7" spans="1:8" x14ac:dyDescent="0.25">
      <c r="A7" s="81" t="s">
        <v>488</v>
      </c>
      <c r="B7" s="8" t="s">
        <v>17</v>
      </c>
      <c r="C7" s="9">
        <v>0</v>
      </c>
      <c r="D7" s="93">
        <v>99190</v>
      </c>
      <c r="E7" s="9">
        <v>0</v>
      </c>
      <c r="F7" s="11" t="s">
        <v>487</v>
      </c>
      <c r="G7" s="93">
        <v>4789498</v>
      </c>
      <c r="H7" s="8"/>
    </row>
    <row r="8" spans="1:8" x14ac:dyDescent="0.25">
      <c r="A8" s="66" t="s">
        <v>489</v>
      </c>
      <c r="B8" s="8" t="s">
        <v>17</v>
      </c>
      <c r="C8" s="9">
        <v>0</v>
      </c>
      <c r="D8" s="93">
        <v>46058</v>
      </c>
      <c r="E8" s="9">
        <v>0</v>
      </c>
      <c r="F8" s="11" t="s">
        <v>332</v>
      </c>
      <c r="G8" s="93">
        <v>7375055</v>
      </c>
      <c r="H8" s="8"/>
    </row>
    <row r="9" spans="1:8" x14ac:dyDescent="0.25">
      <c r="A9" s="81" t="s">
        <v>490</v>
      </c>
      <c r="B9" s="8" t="s">
        <v>17</v>
      </c>
      <c r="C9" s="9">
        <v>0</v>
      </c>
      <c r="D9" s="93">
        <v>6892</v>
      </c>
      <c r="E9" s="9">
        <v>0</v>
      </c>
      <c r="F9" s="11" t="s">
        <v>332</v>
      </c>
      <c r="G9" s="93">
        <v>3221155</v>
      </c>
      <c r="H9" s="8"/>
    </row>
    <row r="10" spans="1:8" x14ac:dyDescent="0.25">
      <c r="A10" s="66" t="s">
        <v>491</v>
      </c>
      <c r="B10" s="8" t="s">
        <v>17</v>
      </c>
      <c r="C10" s="9">
        <v>0</v>
      </c>
      <c r="D10" s="93">
        <v>10534</v>
      </c>
      <c r="E10" s="9">
        <v>0</v>
      </c>
      <c r="F10" s="11" t="s">
        <v>332</v>
      </c>
      <c r="G10" s="93">
        <v>1844409</v>
      </c>
      <c r="H10" s="8"/>
    </row>
    <row r="11" spans="1:8" ht="30" x14ac:dyDescent="0.25">
      <c r="A11" s="12" t="s">
        <v>492</v>
      </c>
      <c r="B11" s="8" t="s">
        <v>17</v>
      </c>
      <c r="C11" s="9">
        <v>0</v>
      </c>
      <c r="D11" s="93">
        <v>23670</v>
      </c>
      <c r="E11" s="9">
        <v>0</v>
      </c>
      <c r="F11" s="11" t="s">
        <v>493</v>
      </c>
      <c r="G11" s="93">
        <v>612588</v>
      </c>
      <c r="H11" s="8"/>
    </row>
    <row r="12" spans="1:8" x14ac:dyDescent="0.25">
      <c r="A12" s="66" t="s">
        <v>494</v>
      </c>
      <c r="B12" s="82" t="s">
        <v>17</v>
      </c>
      <c r="C12" s="9">
        <v>0</v>
      </c>
      <c r="D12" s="93">
        <v>13238</v>
      </c>
      <c r="E12" s="9">
        <v>0</v>
      </c>
      <c r="F12" s="83" t="s">
        <v>274</v>
      </c>
      <c r="G12" s="93">
        <v>3180516</v>
      </c>
      <c r="H12" s="8"/>
    </row>
    <row r="13" spans="1:8" x14ac:dyDescent="0.25">
      <c r="A13" s="65" t="s">
        <v>495</v>
      </c>
      <c r="B13" s="82" t="s">
        <v>17</v>
      </c>
      <c r="C13" s="9">
        <v>0</v>
      </c>
      <c r="D13" s="93">
        <v>7900</v>
      </c>
      <c r="E13" s="9">
        <v>0</v>
      </c>
      <c r="F13" s="83" t="s">
        <v>274</v>
      </c>
      <c r="G13" s="93">
        <v>696615</v>
      </c>
      <c r="H13" s="8"/>
    </row>
    <row r="14" spans="1:8" x14ac:dyDescent="0.25">
      <c r="A14" s="65" t="s">
        <v>496</v>
      </c>
      <c r="B14" s="82" t="s">
        <v>17</v>
      </c>
      <c r="C14" s="9"/>
      <c r="D14" s="93">
        <v>5801</v>
      </c>
      <c r="E14" s="9">
        <v>0</v>
      </c>
      <c r="F14" s="83" t="s">
        <v>274</v>
      </c>
      <c r="G14" s="93">
        <v>589493</v>
      </c>
      <c r="H14" s="8"/>
    </row>
    <row r="15" spans="1:8" x14ac:dyDescent="0.25">
      <c r="A15" s="8" t="s">
        <v>497</v>
      </c>
      <c r="B15" s="8" t="s">
        <v>17</v>
      </c>
      <c r="C15" s="9">
        <v>0</v>
      </c>
      <c r="D15" s="93">
        <v>301210.15000000002</v>
      </c>
      <c r="E15" s="9">
        <v>0</v>
      </c>
      <c r="F15" s="11">
        <v>2024</v>
      </c>
      <c r="G15" s="93">
        <v>2224668.44</v>
      </c>
      <c r="H15" s="8"/>
    </row>
    <row r="16" spans="1:8" x14ac:dyDescent="0.25">
      <c r="A16" s="8" t="s">
        <v>498</v>
      </c>
      <c r="B16" s="8" t="s">
        <v>17</v>
      </c>
      <c r="C16" s="9">
        <v>0</v>
      </c>
      <c r="D16" s="93">
        <v>380406.69</v>
      </c>
      <c r="E16" s="9">
        <v>0</v>
      </c>
      <c r="F16" s="11">
        <v>2024</v>
      </c>
      <c r="G16" s="93">
        <v>2459596.69</v>
      </c>
      <c r="H16" s="8"/>
    </row>
    <row r="17" spans="1:8" x14ac:dyDescent="0.25">
      <c r="A17" s="8" t="s">
        <v>499</v>
      </c>
      <c r="B17" s="8" t="s">
        <v>17</v>
      </c>
      <c r="C17" s="9">
        <v>0</v>
      </c>
      <c r="D17" s="93">
        <v>117864.74</v>
      </c>
      <c r="E17" s="9">
        <v>0</v>
      </c>
      <c r="F17" s="11">
        <v>2024</v>
      </c>
      <c r="G17" s="93">
        <v>2561704.7400000002</v>
      </c>
      <c r="H17" s="8"/>
    </row>
    <row r="18" spans="1:8" x14ac:dyDescent="0.25">
      <c r="A18" s="8" t="s">
        <v>500</v>
      </c>
      <c r="B18" s="8" t="s">
        <v>17</v>
      </c>
      <c r="C18" s="9">
        <v>0</v>
      </c>
      <c r="D18" s="93">
        <v>199399</v>
      </c>
      <c r="E18" s="9">
        <v>0</v>
      </c>
      <c r="F18" s="11">
        <v>2024</v>
      </c>
      <c r="G18" s="93">
        <v>2364129.89</v>
      </c>
      <c r="H18" s="8"/>
    </row>
    <row r="19" spans="1:8" x14ac:dyDescent="0.25">
      <c r="A19" s="8" t="s">
        <v>501</v>
      </c>
      <c r="B19" s="8" t="s">
        <v>17</v>
      </c>
      <c r="C19" s="9">
        <v>0</v>
      </c>
      <c r="D19" s="93">
        <v>0</v>
      </c>
      <c r="E19" s="9">
        <v>0</v>
      </c>
      <c r="F19" s="11">
        <v>2024</v>
      </c>
      <c r="G19" s="93">
        <v>819215.12</v>
      </c>
      <c r="H19" s="8"/>
    </row>
    <row r="20" spans="1:8" x14ac:dyDescent="0.25">
      <c r="A20" s="8" t="s">
        <v>502</v>
      </c>
      <c r="B20" s="8" t="s">
        <v>17</v>
      </c>
      <c r="C20" s="9">
        <v>0</v>
      </c>
      <c r="D20" s="93">
        <v>0</v>
      </c>
      <c r="E20" s="9">
        <v>0</v>
      </c>
      <c r="F20" s="11">
        <v>2024</v>
      </c>
      <c r="G20" s="93">
        <v>1391648.2</v>
      </c>
      <c r="H20" s="8"/>
    </row>
    <row r="21" spans="1:8" x14ac:dyDescent="0.25">
      <c r="A21" s="8" t="s">
        <v>503</v>
      </c>
      <c r="B21" s="8" t="s">
        <v>17</v>
      </c>
      <c r="C21" s="9">
        <v>0</v>
      </c>
      <c r="D21" s="93">
        <v>0</v>
      </c>
      <c r="E21" s="9">
        <v>0</v>
      </c>
      <c r="F21" s="11">
        <v>2024</v>
      </c>
      <c r="G21" s="93">
        <v>1409639.1</v>
      </c>
      <c r="H21" s="8"/>
    </row>
    <row r="22" spans="1:8" x14ac:dyDescent="0.25">
      <c r="A22" s="8" t="s">
        <v>504</v>
      </c>
      <c r="B22" s="8" t="s">
        <v>17</v>
      </c>
      <c r="C22" s="9">
        <v>0</v>
      </c>
      <c r="D22" s="93">
        <v>57616.09</v>
      </c>
      <c r="E22" s="9">
        <v>0</v>
      </c>
      <c r="F22" s="11">
        <v>2024</v>
      </c>
      <c r="G22" s="93">
        <v>1296616.0900000001</v>
      </c>
      <c r="H22" s="8"/>
    </row>
    <row r="23" spans="1:8" x14ac:dyDescent="0.25">
      <c r="A23" s="8" t="s">
        <v>505</v>
      </c>
      <c r="B23" s="8" t="s">
        <v>17</v>
      </c>
      <c r="C23" s="9">
        <v>0</v>
      </c>
      <c r="D23" s="93">
        <v>4546</v>
      </c>
      <c r="E23" s="9">
        <v>0</v>
      </c>
      <c r="F23" s="11">
        <v>2024</v>
      </c>
      <c r="G23" s="93">
        <v>3578365.65</v>
      </c>
      <c r="H23" s="8"/>
    </row>
    <row r="24" spans="1:8" x14ac:dyDescent="0.25">
      <c r="A24" s="8"/>
      <c r="B24" s="8"/>
      <c r="C24" s="9"/>
      <c r="D24" s="93"/>
      <c r="E24" s="9"/>
      <c r="F24" s="11"/>
      <c r="G24" s="93"/>
      <c r="H24" s="8"/>
    </row>
    <row r="25" spans="1:8" x14ac:dyDescent="0.25">
      <c r="A25" s="42" t="s">
        <v>48</v>
      </c>
      <c r="B25" s="17"/>
      <c r="C25" s="18"/>
      <c r="D25" s="98"/>
      <c r="E25" s="18"/>
      <c r="F25" s="19"/>
      <c r="G25" s="98"/>
      <c r="H25" s="18"/>
    </row>
    <row r="26" spans="1:8" x14ac:dyDescent="0.25">
      <c r="A26" s="8" t="s">
        <v>506</v>
      </c>
      <c r="B26" s="8" t="s">
        <v>63</v>
      </c>
      <c r="C26" s="9">
        <v>0</v>
      </c>
      <c r="D26" s="93">
        <v>49553</v>
      </c>
      <c r="E26" s="64">
        <v>0</v>
      </c>
      <c r="F26" s="11">
        <v>2026</v>
      </c>
      <c r="G26" s="93">
        <v>991051</v>
      </c>
      <c r="H26" s="8"/>
    </row>
    <row r="27" spans="1:8" x14ac:dyDescent="0.25">
      <c r="A27" s="8" t="s">
        <v>279</v>
      </c>
      <c r="B27" s="8" t="s">
        <v>270</v>
      </c>
      <c r="C27" s="9">
        <v>0</v>
      </c>
      <c r="D27" s="93">
        <v>36787</v>
      </c>
      <c r="E27" s="9">
        <v>0</v>
      </c>
      <c r="F27" s="11">
        <v>2024</v>
      </c>
      <c r="G27" s="93">
        <v>1701869</v>
      </c>
      <c r="H27" s="8"/>
    </row>
    <row r="28" spans="1:8" x14ac:dyDescent="0.25">
      <c r="A28" s="23" t="s">
        <v>269</v>
      </c>
      <c r="B28" s="4" t="s">
        <v>270</v>
      </c>
      <c r="C28" s="10">
        <v>0</v>
      </c>
      <c r="D28" s="60">
        <v>51387</v>
      </c>
      <c r="E28" s="10">
        <v>0</v>
      </c>
      <c r="F28" s="21" t="s">
        <v>271</v>
      </c>
      <c r="G28" s="60">
        <v>2396635</v>
      </c>
      <c r="H28" s="4"/>
    </row>
    <row r="29" spans="1:8" x14ac:dyDescent="0.25">
      <c r="A29" s="23" t="s">
        <v>272</v>
      </c>
      <c r="B29" s="4" t="s">
        <v>273</v>
      </c>
      <c r="C29" s="10">
        <v>0</v>
      </c>
      <c r="D29" s="60">
        <v>320253</v>
      </c>
      <c r="E29" s="10">
        <v>0</v>
      </c>
      <c r="F29" s="21" t="s">
        <v>271</v>
      </c>
      <c r="G29" s="60">
        <v>2290357</v>
      </c>
      <c r="H29" s="4"/>
    </row>
    <row r="30" spans="1:8" x14ac:dyDescent="0.25">
      <c r="A30" s="8" t="s">
        <v>507</v>
      </c>
      <c r="B30" s="8" t="s">
        <v>63</v>
      </c>
      <c r="C30" s="9" t="s">
        <v>85</v>
      </c>
      <c r="D30" s="93">
        <v>0</v>
      </c>
      <c r="E30" s="9">
        <v>0</v>
      </c>
      <c r="F30" s="11">
        <v>2024</v>
      </c>
      <c r="G30" s="93">
        <v>11831178</v>
      </c>
      <c r="H30" s="7"/>
    </row>
    <row r="31" spans="1:8" x14ac:dyDescent="0.25">
      <c r="A31" s="84" t="s">
        <v>508</v>
      </c>
      <c r="B31" s="8" t="s">
        <v>63</v>
      </c>
      <c r="C31" s="9">
        <v>0</v>
      </c>
      <c r="D31" s="93">
        <v>0</v>
      </c>
      <c r="E31" s="9">
        <v>0</v>
      </c>
      <c r="F31" s="11"/>
      <c r="G31" s="93">
        <v>0</v>
      </c>
      <c r="H31" s="8" t="s">
        <v>509</v>
      </c>
    </row>
    <row r="32" spans="1:8" ht="30" x14ac:dyDescent="0.25">
      <c r="A32" s="8" t="s">
        <v>510</v>
      </c>
      <c r="B32" s="7" t="s">
        <v>511</v>
      </c>
      <c r="C32" s="9">
        <v>0</v>
      </c>
      <c r="D32" s="93">
        <v>41192</v>
      </c>
      <c r="E32" s="9">
        <v>0</v>
      </c>
      <c r="F32" s="11" t="s">
        <v>22</v>
      </c>
      <c r="G32" s="93">
        <v>391193</v>
      </c>
      <c r="H32" s="85" t="s">
        <v>512</v>
      </c>
    </row>
    <row r="33" spans="1:8" x14ac:dyDescent="0.25">
      <c r="A33" s="8"/>
      <c r="B33" s="8"/>
      <c r="C33" s="9"/>
      <c r="D33" s="93"/>
      <c r="E33" s="9"/>
      <c r="F33" s="11"/>
      <c r="G33" s="93"/>
      <c r="H33" s="7"/>
    </row>
    <row r="34" spans="1:8" x14ac:dyDescent="0.25">
      <c r="A34" s="42" t="s">
        <v>156</v>
      </c>
      <c r="B34" s="17"/>
      <c r="C34" s="69"/>
      <c r="D34" s="98"/>
      <c r="E34" s="18"/>
      <c r="F34" s="19"/>
      <c r="G34" s="98"/>
      <c r="H34" s="70"/>
    </row>
    <row r="35" spans="1:8" x14ac:dyDescent="0.25">
      <c r="A35" s="8" t="s">
        <v>513</v>
      </c>
      <c r="B35" s="8" t="s">
        <v>514</v>
      </c>
      <c r="C35" s="9">
        <v>0</v>
      </c>
      <c r="D35" s="93">
        <v>762488</v>
      </c>
      <c r="E35" s="9">
        <v>0</v>
      </c>
      <c r="F35" s="11" t="s">
        <v>515</v>
      </c>
      <c r="G35" s="93">
        <v>920000</v>
      </c>
      <c r="H35" s="85"/>
    </row>
    <row r="36" spans="1:8" x14ac:dyDescent="0.25">
      <c r="A36" s="8" t="s">
        <v>516</v>
      </c>
      <c r="B36" s="8" t="s">
        <v>517</v>
      </c>
      <c r="C36" s="9">
        <v>0</v>
      </c>
      <c r="D36" s="93">
        <v>559137</v>
      </c>
      <c r="E36" s="64"/>
      <c r="F36" s="11" t="s">
        <v>518</v>
      </c>
      <c r="G36" s="93">
        <v>8854400</v>
      </c>
      <c r="H36" s="8"/>
    </row>
    <row r="37" spans="1:8" ht="60" x14ac:dyDescent="0.25">
      <c r="A37" s="8" t="s">
        <v>519</v>
      </c>
      <c r="B37" s="8" t="s">
        <v>517</v>
      </c>
      <c r="C37" s="9"/>
      <c r="D37" s="93"/>
      <c r="E37" s="64"/>
      <c r="F37" s="11">
        <v>2024</v>
      </c>
      <c r="G37" s="93">
        <v>21340</v>
      </c>
      <c r="H37" s="7" t="s">
        <v>520</v>
      </c>
    </row>
    <row r="38" spans="1:8" x14ac:dyDescent="0.25">
      <c r="A38" s="8"/>
      <c r="B38" s="8"/>
      <c r="C38" s="9"/>
      <c r="D38" s="93"/>
      <c r="E38" s="64"/>
      <c r="F38" s="11"/>
      <c r="G38" s="93"/>
      <c r="H38" s="8"/>
    </row>
    <row r="39" spans="1:8" x14ac:dyDescent="0.25">
      <c r="A39" s="86" t="s">
        <v>455</v>
      </c>
      <c r="B39" s="37"/>
      <c r="C39" s="35"/>
      <c r="D39" s="119"/>
      <c r="E39" s="35"/>
      <c r="F39" s="41"/>
      <c r="G39" s="119"/>
      <c r="H39" s="39"/>
    </row>
    <row r="40" spans="1:8" x14ac:dyDescent="0.25">
      <c r="A40" s="4" t="s">
        <v>521</v>
      </c>
      <c r="B40" s="4" t="s">
        <v>522</v>
      </c>
      <c r="C40" s="10">
        <v>0</v>
      </c>
      <c r="D40" s="60">
        <v>1763660</v>
      </c>
      <c r="E40" s="10"/>
      <c r="F40" s="21">
        <v>2024</v>
      </c>
      <c r="G40" s="60">
        <v>1801814</v>
      </c>
      <c r="H40" s="4" t="s">
        <v>523</v>
      </c>
    </row>
    <row r="41" spans="1:8" ht="45" x14ac:dyDescent="0.25">
      <c r="A41" s="87" t="s">
        <v>524</v>
      </c>
      <c r="B41" s="8" t="s">
        <v>525</v>
      </c>
      <c r="C41" s="9">
        <v>0</v>
      </c>
      <c r="D41" s="93">
        <v>30097</v>
      </c>
      <c r="E41" s="9">
        <v>0</v>
      </c>
      <c r="F41" s="88" t="s">
        <v>530</v>
      </c>
      <c r="G41" s="93">
        <v>930184.04</v>
      </c>
      <c r="H41" s="7" t="s">
        <v>526</v>
      </c>
    </row>
    <row r="42" spans="1:8" x14ac:dyDescent="0.25">
      <c r="A42" s="87" t="s">
        <v>527</v>
      </c>
      <c r="B42" s="8" t="s">
        <v>528</v>
      </c>
      <c r="C42" s="9"/>
      <c r="D42" s="93"/>
      <c r="E42" s="9"/>
      <c r="F42" s="88" t="s">
        <v>529</v>
      </c>
      <c r="G42" s="93">
        <v>1808019</v>
      </c>
      <c r="H42" s="7" t="s">
        <v>523</v>
      </c>
    </row>
    <row r="43" spans="1:8" x14ac:dyDescent="0.25">
      <c r="A43" s="8"/>
      <c r="B43" s="8"/>
      <c r="C43" s="9">
        <v>0</v>
      </c>
      <c r="D43" s="93">
        <v>0</v>
      </c>
      <c r="E43" s="9">
        <v>0</v>
      </c>
      <c r="F43" s="11"/>
      <c r="G43" s="93">
        <v>0</v>
      </c>
      <c r="H43" s="8"/>
    </row>
    <row r="44" spans="1:8" x14ac:dyDescent="0.25">
      <c r="A44" s="49" t="s">
        <v>179</v>
      </c>
      <c r="B44" s="49"/>
      <c r="C44" s="50">
        <f>SUM(C4:C43)</f>
        <v>0</v>
      </c>
      <c r="D44" s="105">
        <f>SUM(D4:D43)</f>
        <v>5173494.67</v>
      </c>
      <c r="E44" s="50">
        <f>SUM(E4:E43)</f>
        <v>0</v>
      </c>
      <c r="F44" s="94" t="s">
        <v>476</v>
      </c>
      <c r="G44" s="105">
        <f>SUM(G4:G43)</f>
        <v>101138164.96000001</v>
      </c>
      <c r="H44" s="49"/>
    </row>
  </sheetData>
  <mergeCells count="1">
    <mergeCell ref="A1:H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Being Being Considered</vt:lpstr>
      <vt:lpstr>Expenditure Being Incurred</vt:lpstr>
      <vt:lpstr>Completed or Discontinued</vt:lpstr>
    </vt:vector>
  </TitlesOfParts>
  <Company>Kerry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Brosnan</dc:creator>
  <cp:lastModifiedBy>Joan Brosnan</cp:lastModifiedBy>
  <dcterms:created xsi:type="dcterms:W3CDTF">2025-05-29T09:11:49Z</dcterms:created>
  <dcterms:modified xsi:type="dcterms:W3CDTF">2025-05-30T12:39:47Z</dcterms:modified>
</cp:coreProperties>
</file>