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F:\APPS\Finance\Public Spending Code\Public Spending Code 2025\Noac PSC Submission\"/>
    </mc:Choice>
  </mc:AlternateContent>
  <xr:revisionPtr revIDLastSave="0" documentId="14_{E82AEC33-4517-43C9-9473-E850FB81D09C}" xr6:coauthVersionLast="47" xr6:coauthVersionMax="47" xr10:uidLastSave="{00000000-0000-0000-0000-000000000000}"/>
  <bookViews>
    <workbookView xWindow="-120" yWindow="-120" windowWidth="29040" windowHeight="17520" activeTab="1" xr2:uid="{60F0F98F-9FFE-4C26-98EE-186D6E815CEB}"/>
  </bookViews>
  <sheets>
    <sheet name="Being Considered" sheetId="1" r:id="rId1"/>
    <sheet name="Being Incurred" sheetId="2" r:id="rId2"/>
    <sheet name="Completed or Discontinued"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H43" i="3" l="1"/>
  <c r="B54" i="3"/>
  <c r="B56" i="3" s="1"/>
  <c r="F43" i="3"/>
  <c r="E43" i="3"/>
  <c r="D43" i="3"/>
  <c r="F189" i="2"/>
  <c r="D189" i="2"/>
  <c r="H175" i="2"/>
  <c r="E175" i="2"/>
  <c r="I123" i="2"/>
  <c r="I122" i="2"/>
  <c r="I121" i="2"/>
  <c r="I120" i="2"/>
  <c r="I77" i="2"/>
  <c r="I74" i="2"/>
  <c r="E54" i="2"/>
  <c r="H53" i="2"/>
  <c r="H189" i="2" s="1"/>
  <c r="H136" i="1"/>
  <c r="F136" i="1"/>
  <c r="E136" i="1"/>
  <c r="D136" i="1"/>
  <c r="E189" i="2" l="1"/>
  <c r="I18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Kay  Doody</author>
    <author>tc={7123A91A-540C-49BF-B212-6A435F650B81}</author>
    <author>tc={C647CC17-D86F-4482-A040-0976ECD5EBE8}</author>
    <author>tc={7736FDBD-4411-4CD1-A769-F584FD835923}</author>
  </authors>
  <commentList>
    <comment ref="B58" authorId="0" shapeId="0" xr:uid="{45FEAE58-00F6-490F-AE64-42B78D598D1E}">
      <text>
        <r>
          <rPr>
            <b/>
            <sz val="9"/>
            <color indexed="81"/>
            <rFont val="Tahoma"/>
            <family val="2"/>
          </rPr>
          <t>Kay  Doody:</t>
        </r>
        <r>
          <rPr>
            <sz val="9"/>
            <color indexed="81"/>
            <rFont val="Tahoma"/>
            <family val="2"/>
          </rPr>
          <t xml:space="preserve">
2211001A                          C202201A</t>
        </r>
      </text>
    </comment>
    <comment ref="B59" authorId="0" shapeId="0" xr:uid="{61E0700D-6D05-4255-A91F-303C41B23628}">
      <text>
        <r>
          <rPr>
            <b/>
            <sz val="9"/>
            <color indexed="81"/>
            <rFont val="Tahoma"/>
            <family val="2"/>
          </rPr>
          <t>Kay  Doody:</t>
        </r>
        <r>
          <rPr>
            <sz val="9"/>
            <color indexed="81"/>
            <rFont val="Tahoma"/>
            <family val="2"/>
          </rPr>
          <t xml:space="preserve">
2345014E </t>
        </r>
      </text>
    </comment>
    <comment ref="B60" authorId="0" shapeId="0" xr:uid="{2A8652AF-AC0E-4B18-A821-82C5FBF645B5}">
      <text>
        <r>
          <rPr>
            <b/>
            <sz val="9"/>
            <color indexed="81"/>
            <rFont val="Tahoma"/>
            <family val="2"/>
          </rPr>
          <t>Kay  Doody:</t>
        </r>
        <r>
          <rPr>
            <sz val="9"/>
            <color indexed="81"/>
            <rFont val="Tahoma"/>
            <family val="2"/>
          </rPr>
          <t xml:space="preserve">
C271152A</t>
        </r>
      </text>
    </comment>
    <comment ref="B126" authorId="0" shapeId="0" xr:uid="{3CC6BF5E-C9B1-4906-9F21-DACF559871F4}">
      <text>
        <r>
          <rPr>
            <b/>
            <sz val="9"/>
            <color indexed="81"/>
            <rFont val="Tahoma"/>
            <family val="2"/>
          </rPr>
          <t>Kay  Doody:</t>
        </r>
        <r>
          <rPr>
            <sz val="9"/>
            <color indexed="81"/>
            <rFont val="Tahoma"/>
            <family val="2"/>
          </rPr>
          <t xml:space="preserve">
C200075X</t>
        </r>
      </text>
    </comment>
    <comment ref="E173" authorId="1" shapeId="0" xr:uid="{7123A91A-540C-49BF-B212-6A435F650B81}">
      <text>
        <t>[Threaded comment]
Your version of Excel allows you to read this threaded comment; however, any edits to it will get removed if the file is opened in a newer version of Excel. Learn more: https://go.microsoft.com/fwlink/?linkid=870924
Comment:
    Our claims to OPW are €18,368 than Agresso report €374,641- no staff cost but includes VAT</t>
      </text>
    </comment>
    <comment ref="H173" authorId="2" shapeId="0" xr:uid="{C647CC17-D86F-4482-A040-0976ECD5EBE8}">
      <text>
        <t xml:space="preserve">[Threaded comment]
Your version of Excel allows you to read this threaded comment; however, any edits to it will get removed if the file is opened in a newer version of Excel. Learn more: https://go.microsoft.com/fwlink/?linkid=870924
Comment:
    Includes direct labour Tralee MD staff costs that aren’t categorised as capital costs in Agresso although we claim for them from the OPW separate to our project team costs. If we contracted the service , it would be a capital cost. </t>
      </text>
    </comment>
    <comment ref="E174" authorId="3" shapeId="0" xr:uid="{7736FDBD-4411-4CD1-A769-F584FD835923}">
      <text>
        <t>[Threaded comment]
Your version of Excel allows you to read this threaded comment; however, any edits to it will get removed if the file is opened in a newer version of Excel. Learn more: https://go.microsoft.com/fwlink/?linkid=870924
Comment:
    From cap report , aligns with project claim profile , no staff cost but includes VAT</t>
      </text>
    </comment>
  </commentList>
</comments>
</file>

<file path=xl/sharedStrings.xml><?xml version="1.0" encoding="utf-8"?>
<sst xmlns="http://schemas.openxmlformats.org/spreadsheetml/2006/main" count="898" uniqueCount="542">
  <si>
    <t>Expenditure being Considered - Greater than €0.5m (Capital and Current)</t>
  </si>
  <si>
    <t>Project/Scheme/Programme Name</t>
  </si>
  <si>
    <t>Short Description</t>
  </si>
  <si>
    <t>Current Expenditure Amount in Reference Year (2025)</t>
  </si>
  <si>
    <t>Capital Expenditure Amount in Reference Year (Non Grant ) - 2025</t>
  </si>
  <si>
    <t>Capital Expenditure Amount in Reference Year (Grant ) - 2025</t>
  </si>
  <si>
    <t>Project/Programme Anticipated Timeline</t>
  </si>
  <si>
    <t>Projected Lifetime Expenditure</t>
  </si>
  <si>
    <t>Explanatory Notes</t>
  </si>
  <si>
    <t>Housing &amp; Building</t>
  </si>
  <si>
    <t>A01</t>
  </si>
  <si>
    <t>Maintenance &amp; Improvement of LA Housing Units</t>
  </si>
  <si>
    <t>A07</t>
  </si>
  <si>
    <t>RAS and Leasing Programme</t>
  </si>
  <si>
    <t>A09</t>
  </si>
  <si>
    <t>Housing Grants</t>
  </si>
  <si>
    <t>Ballydribeen, Killarney SHIP</t>
  </si>
  <si>
    <t>Housing Capital Programme</t>
  </si>
  <si>
    <t>2026 - 2028</t>
  </si>
  <si>
    <t>Waterville SHIP</t>
  </si>
  <si>
    <t>Strategic Housing Land</t>
  </si>
  <si>
    <t>2026-2028</t>
  </si>
  <si>
    <t>The Sands Ballybunion Turnkey ( 6 units)</t>
  </si>
  <si>
    <t>2024-2027</t>
  </si>
  <si>
    <t>1 &amp; 2 Heather Grove Barraduff Part V</t>
  </si>
  <si>
    <t>Meadow Park Ballymullen (Part V) 3 units</t>
  </si>
  <si>
    <t>2024-2026</t>
  </si>
  <si>
    <t>Ballymullen Road Part V (6 units)</t>
  </si>
  <si>
    <t xml:space="preserve">Hunters Lodge, Tralee (Turnkey)                                                                </t>
  </si>
  <si>
    <t>Main Street, Ballyheigue (Turnkey)                       5 units</t>
  </si>
  <si>
    <t>2022-2026</t>
  </si>
  <si>
    <t>CAS Mary O'Donoghue Avenue, Cahirciveen</t>
  </si>
  <si>
    <t>2023 - 2027</t>
  </si>
  <si>
    <t>CAS The Towers Centre, Ballybunion</t>
  </si>
  <si>
    <t>CALF Bypass Road, Killarney</t>
  </si>
  <si>
    <t>2024 - 2030</t>
  </si>
  <si>
    <t>CAS St. Annes, Killarney</t>
  </si>
  <si>
    <t>2025 - 2027</t>
  </si>
  <si>
    <t>CAS Edward Street, Tralee</t>
  </si>
  <si>
    <t>2025 - 2026</t>
  </si>
  <si>
    <t>CAS Carrigeendaniel, Caherslee, Tralee</t>
  </si>
  <si>
    <t>2023 - 2028</t>
  </si>
  <si>
    <t>CAS Domestic Violence Refuge, Killeen Road, Tralee</t>
  </si>
  <si>
    <t>2024 - 2028</t>
  </si>
  <si>
    <t>Roads, Transportation &amp; Safety</t>
  </si>
  <si>
    <t>B03</t>
  </si>
  <si>
    <t>Regional Road - Maintenance and Improvement</t>
  </si>
  <si>
    <t>B04</t>
  </si>
  <si>
    <t>Local Road - Maintenance and Improvement</t>
  </si>
  <si>
    <t>B10</t>
  </si>
  <si>
    <t>Support to Roads Capital Prog</t>
  </si>
  <si>
    <t>L-4041 Bridge - Gap of Dunloe</t>
  </si>
  <si>
    <t>Bridge widening and road realignment-2212002G</t>
  </si>
  <si>
    <t xml:space="preserve">R-569 Bridge </t>
  </si>
  <si>
    <t xml:space="preserve">Bridge widening </t>
  </si>
  <si>
    <t>L-3011 Coolcaslagh Killarney</t>
  </si>
  <si>
    <t>Road improvments</t>
  </si>
  <si>
    <t>L-3010 Cronins Wood Killarney AT Link</t>
  </si>
  <si>
    <t>Active Travel Link</t>
  </si>
  <si>
    <t>L-3018 Páirc Chuimín Kilcummin footpath link</t>
  </si>
  <si>
    <t>Footpath Link</t>
  </si>
  <si>
    <t>L-12215 Miles Lane, Milltown</t>
  </si>
  <si>
    <t>Road Improvements</t>
  </si>
  <si>
    <r>
      <t>L-6715 Ashgrove Road, Lohercannon, Tralee</t>
    </r>
    <r>
      <rPr>
        <sz val="10"/>
        <color rgb="FF000000"/>
        <rFont val="Aptos"/>
        <family val="2"/>
      </rPr>
      <t> </t>
    </r>
  </si>
  <si>
    <t>Killorglin (N70 to Farrantoreen Rd.)</t>
  </si>
  <si>
    <t>2028/29</t>
  </si>
  <si>
    <t>EV Infrastructure Charging Pilot Projects</t>
  </si>
  <si>
    <t>EV Charging Pilot Projects</t>
  </si>
  <si>
    <t>Kenmare Relief Rd.</t>
  </si>
  <si>
    <t>Road Development</t>
  </si>
  <si>
    <t>Dingle Inner Relief Rd Phase 5</t>
  </si>
  <si>
    <t>L-1201 Cliff and Glen Road Ballybunnion slope stabilisation</t>
  </si>
  <si>
    <t>Road Upgrade</t>
  </si>
  <si>
    <t xml:space="preserve">Kerry Technology Park Junction Upgrade </t>
  </si>
  <si>
    <t>Junction Upgrade</t>
  </si>
  <si>
    <t>Green Lawn Car Park</t>
  </si>
  <si>
    <t>Car Park Development</t>
  </si>
  <si>
    <t>100% Own Resource</t>
  </si>
  <si>
    <t>N70 Five Bridges Ring of Kerry</t>
  </si>
  <si>
    <t>Bridge Improvements</t>
  </si>
  <si>
    <t>2018 - 2030</t>
  </si>
  <si>
    <t>N70 Derreens</t>
  </si>
  <si>
    <t>Road Improvement</t>
  </si>
  <si>
    <t>2021 - 2030</t>
  </si>
  <si>
    <t>N70 Derreenafolyle</t>
  </si>
  <si>
    <t>2023 - 2030</t>
  </si>
  <si>
    <t>N70/N72 Killorglin By-Pass</t>
  </si>
  <si>
    <t>2020 - 2036</t>
  </si>
  <si>
    <t>N71 Fivemile Bridge &amp; Cromglen Bridge</t>
  </si>
  <si>
    <t>Bridge Upgrades</t>
  </si>
  <si>
    <t>2016 - 2028</t>
  </si>
  <si>
    <t>N86 Camp Junction to Upper Camp</t>
  </si>
  <si>
    <t>2024- 2030</t>
  </si>
  <si>
    <t>N22 Farranfore Safety Scheme</t>
  </si>
  <si>
    <t>Safety Scheme</t>
  </si>
  <si>
    <t>N22 Glenflesk Safety Scheme</t>
  </si>
  <si>
    <t>N86 Contract 3-5 Advanced Fencing</t>
  </si>
  <si>
    <t xml:space="preserve">2025 - </t>
  </si>
  <si>
    <t>N22 Cleeney Roundabout AT Upgrade C222960A</t>
  </si>
  <si>
    <t>Active Travel</t>
  </si>
  <si>
    <t>2022- 2028</t>
  </si>
  <si>
    <t>AT - N71 Dinis to Torc C271154A</t>
  </si>
  <si>
    <t>2022 - 2027</t>
  </si>
  <si>
    <t xml:space="preserve">Green St. Dingle Active Travel </t>
  </si>
  <si>
    <t xml:space="preserve">Upper Lewis Rd (Active Travel) </t>
  </si>
  <si>
    <t xml:space="preserve">Direen Road Killarney - Road Improvements </t>
  </si>
  <si>
    <t>2026-2027</t>
  </si>
  <si>
    <t>N70 Caherciveen Town Phase 1 Pavement</t>
  </si>
  <si>
    <t>Pavement Improvement</t>
  </si>
  <si>
    <t>2026 -2027</t>
  </si>
  <si>
    <t>N70 Ring of Kerry (South) Pavement Repairs</t>
  </si>
  <si>
    <t xml:space="preserve">2026 - </t>
  </si>
  <si>
    <t>N72 Pavement Repairs</t>
  </si>
  <si>
    <t>2026- -</t>
  </si>
  <si>
    <t>N86 Tralee to Camp Pavement Repairs</t>
  </si>
  <si>
    <t>N21/N22 Pavement Rehab Works</t>
  </si>
  <si>
    <t>2026-2030</t>
  </si>
  <si>
    <t>Ballydribbeen Link (Active Travel)</t>
  </si>
  <si>
    <t>Greening of Roads Fleet</t>
  </si>
  <si>
    <t>KCC Fleet Upgrade and decarbonisation</t>
  </si>
  <si>
    <t>Water Services</t>
  </si>
  <si>
    <t>Kells GWS (DHLGH Multi Annual Rural Water Programme)</t>
  </si>
  <si>
    <t>Rural Water Programme</t>
  </si>
  <si>
    <t>Lougher GWS (DHLGH Multi Annual Rural Water Programme)</t>
  </si>
  <si>
    <t>2027-2028</t>
  </si>
  <si>
    <t>Spa Tiernaboul GWS (DHLGH Multi Annual Rural Water Programme)</t>
  </si>
  <si>
    <t>Clanmaurice GWS (DHLGH Multi Annual Rural Water Programme)</t>
  </si>
  <si>
    <t>2027-2029</t>
  </si>
  <si>
    <t>Consollidated Group Water Supply Scheme  Taking in Charge Project (Phase 1)</t>
  </si>
  <si>
    <t>Old Killarney Village and Birch Hill (Developer Provided Water Services Infrastructure Resolution
Programme)</t>
  </si>
  <si>
    <t>Infrastructure Resolution Programme</t>
  </si>
  <si>
    <t>25% Local Contribution</t>
  </si>
  <si>
    <t>Beaufort Sewerage Scheme (DHLGH Multi Annual Rural Water Programme)</t>
  </si>
  <si>
    <t>2027-2031</t>
  </si>
  <si>
    <t>25% Own Resource</t>
  </si>
  <si>
    <t>Development Management</t>
  </si>
  <si>
    <t>D01</t>
  </si>
  <si>
    <t>Forward Planning</t>
  </si>
  <si>
    <t>D02</t>
  </si>
  <si>
    <t>D06</t>
  </si>
  <si>
    <t>Community and Enterprise Function</t>
  </si>
  <si>
    <t>D09</t>
  </si>
  <si>
    <t>Economic Development and Promotion</t>
  </si>
  <si>
    <t xml:space="preserve">URDF / RRDF Pipeline Projects </t>
  </si>
  <si>
    <t>Economic Development</t>
  </si>
  <si>
    <t xml:space="preserve">Land Acquisition for Strategic Development </t>
  </si>
  <si>
    <t>RRDF Killorglin (Phase 2)</t>
  </si>
  <si>
    <t>RRDF</t>
  </si>
  <si>
    <t>2026-2029</t>
  </si>
  <si>
    <t>20 % Own Resource Funding</t>
  </si>
  <si>
    <t>Cahersiveen RRDF Phase 2</t>
  </si>
  <si>
    <t>The Dingle Phoenix Project</t>
  </si>
  <si>
    <t>RRDF Project</t>
  </si>
  <si>
    <t>10% Own Resource Funding</t>
  </si>
  <si>
    <t>Tralee URDF Bal (Market Qtr, Casement Stn Plaza, Austin Stach Stadium Plaza, Innovation District, Masterplan)</t>
  </si>
  <si>
    <t>Public Realm &amp; Amenity Development</t>
  </si>
  <si>
    <t>25% Own Resource Funding</t>
  </si>
  <si>
    <t>THRIVE Ashe Memorial Hall</t>
  </si>
  <si>
    <t>Regeneration</t>
  </si>
  <si>
    <t>2026 - 2030</t>
  </si>
  <si>
    <t>33% Own Resource Funding</t>
  </si>
  <si>
    <t>Four Points (The Four Edges of Ireland)</t>
  </si>
  <si>
    <t xml:space="preserve">Tourism Development </t>
  </si>
  <si>
    <t>Fenit Lighthouse Visitor Facilities</t>
  </si>
  <si>
    <t>Tralee- Dingle Light Railway</t>
  </si>
  <si>
    <t>Destination &amp; Experience Development Plans</t>
  </si>
  <si>
    <t>Environmental Services</t>
  </si>
  <si>
    <t>E01</t>
  </si>
  <si>
    <t>Landfill Operation and Aftercare</t>
  </si>
  <si>
    <t>E11</t>
  </si>
  <si>
    <t>Operation of Fire Service</t>
  </si>
  <si>
    <t>E15</t>
  </si>
  <si>
    <t>Climate Change and Flooding</t>
  </si>
  <si>
    <t xml:space="preserve">Killarney Fire Station Extension </t>
  </si>
  <si>
    <t>Addition of Bays</t>
  </si>
  <si>
    <t>Kenmare Fire Station</t>
  </si>
  <si>
    <t>Building of new Fire Station</t>
  </si>
  <si>
    <t>2026 - 2029</t>
  </si>
  <si>
    <t>Public Convenience Programme</t>
  </si>
  <si>
    <t>Burial Ground Development</t>
  </si>
  <si>
    <t>Recreation &amp; Amenity</t>
  </si>
  <si>
    <t>Tralee Regional Sports &amp; Leisure Centre</t>
  </si>
  <si>
    <t>Amenity Development</t>
  </si>
  <si>
    <t>ORIS 324KY01 - Ballyseedy Phase 3</t>
  </si>
  <si>
    <t>10% Own Resource</t>
  </si>
  <si>
    <t>Fossa - Tomies</t>
  </si>
  <si>
    <t>Beach facilities</t>
  </si>
  <si>
    <t xml:space="preserve">Greenway Ancillary Services </t>
  </si>
  <si>
    <t>Library Development Programme</t>
  </si>
  <si>
    <t>Agriculture, Food &amp; Marine</t>
  </si>
  <si>
    <t>DAFM LAMIS 2026 Programme (Annual).</t>
  </si>
  <si>
    <t xml:space="preserve"> Marine infrastructure improvements.</t>
  </si>
  <si>
    <t>Fenit  Commercial Berth &amp; Navigational Area (Dredging)</t>
  </si>
  <si>
    <t>2029 - 2030</t>
  </si>
  <si>
    <t>Fenit  Inner Harbour - Dredging &amp; Contaminated Silt Removal.</t>
  </si>
  <si>
    <t>2027 - 2028</t>
  </si>
  <si>
    <t>Fenit Structural Repairs - Pier deck</t>
  </si>
  <si>
    <t>2027 - 2029</t>
  </si>
  <si>
    <t>Reenard Slipway Widening</t>
  </si>
  <si>
    <t>Portmagee Slipway Extension</t>
  </si>
  <si>
    <t>Knightstown Mooring - Dyneema Rope replacement programme.</t>
  </si>
  <si>
    <t>2027-2030</t>
  </si>
  <si>
    <t>Tarbert Pier Deck</t>
  </si>
  <si>
    <t>2026 - 2027</t>
  </si>
  <si>
    <t>Miscellaneous Services</t>
  </si>
  <si>
    <t>H11</t>
  </si>
  <si>
    <t>Agency &amp; Recoupable Services</t>
  </si>
  <si>
    <t xml:space="preserve">Re-development - Former St. Clare's Convent Building </t>
  </si>
  <si>
    <t>Development of  Building, New Area Office &amp; Associated External Facilities &amp; Features</t>
  </si>
  <si>
    <t>Decarbonisation and Energy Efficiency Works to County Buildings</t>
  </si>
  <si>
    <t>Climate Action Works Programme</t>
  </si>
  <si>
    <t>50% Own Resources</t>
  </si>
  <si>
    <t>Climate Action Works Programme - Local Authority Buildings</t>
  </si>
  <si>
    <t>Decarbonisation and Energy Efficiency Works to Killarney Sports &amp; Leisure Centre</t>
  </si>
  <si>
    <t xml:space="preserve"> 50% Own Resources</t>
  </si>
  <si>
    <t>County Council and Community Property Works</t>
  </si>
  <si>
    <t>Building Upgrade</t>
  </si>
  <si>
    <t>Digital Strategy Implementation</t>
  </si>
  <si>
    <t xml:space="preserve">I.T. Cyber Resiliance </t>
  </si>
  <si>
    <t>Cyber Resilience</t>
  </si>
  <si>
    <t>I.T. Infrastructure Reinvestment</t>
  </si>
  <si>
    <t>2028-2030</t>
  </si>
  <si>
    <t>Totals</t>
  </si>
  <si>
    <t>Expenditure being Incurred - Greater than €0.5m (Capital and Current)</t>
  </si>
  <si>
    <t>Capital Expenditure Amount in Reference Year (Non Grant) - 2025</t>
  </si>
  <si>
    <t>Capital Expenditure Amount in Reference Year (Grant) - 2025</t>
  </si>
  <si>
    <t>Cumulative Expenditure to-date (year end 2025)</t>
  </si>
  <si>
    <t>Projected Lifetime Expenditure (Capital Only)</t>
  </si>
  <si>
    <t>A02</t>
  </si>
  <si>
    <t>Housing Assessment, Allocation and Transfer</t>
  </si>
  <si>
    <t>A03</t>
  </si>
  <si>
    <t>Housing Rent and Tenant Purchase Administration</t>
  </si>
  <si>
    <t>A04</t>
  </si>
  <si>
    <t>Housing Community development Support</t>
  </si>
  <si>
    <t>A05</t>
  </si>
  <si>
    <t>Administration of Homeless Service</t>
  </si>
  <si>
    <t>A06</t>
  </si>
  <si>
    <t>Support to Housing Capital Prog.</t>
  </si>
  <si>
    <t>A08</t>
  </si>
  <si>
    <t>Housing Loans</t>
  </si>
  <si>
    <t>Matt Talbot Road, Tralee</t>
  </si>
  <si>
    <t>2020-2026</t>
  </si>
  <si>
    <t>6 Bridge Road, Abbeydorney</t>
  </si>
  <si>
    <t>2021-2027</t>
  </si>
  <si>
    <t xml:space="preserve">Ballybeg Dingle </t>
  </si>
  <si>
    <t>2022-2027</t>
  </si>
  <si>
    <t>Hawley Park 16 Apartments Tralee</t>
  </si>
  <si>
    <t>Garryruth Road Tralee</t>
  </si>
  <si>
    <t>Lohercannon (P2) Tralee</t>
  </si>
  <si>
    <t>2022-2028</t>
  </si>
  <si>
    <t>23 Mitchel's Road</t>
  </si>
  <si>
    <t>Flemings Lane, Killarney</t>
  </si>
  <si>
    <t>2025 -2028</t>
  </si>
  <si>
    <t>Lockes Shop (Aras na Cluana)</t>
  </si>
  <si>
    <t>2021-2026</t>
  </si>
  <si>
    <t>Services Upgrades &amp; Environmental Works at Mitchel's Road/Kevin Barry Villas</t>
  </si>
  <si>
    <t>Springfield Ballyoughtragh Ph 1,2 &amp; 3 (Turnkey) - 20 units</t>
  </si>
  <si>
    <t>2023-2027</t>
  </si>
  <si>
    <t>Springfield Ballyoughtragh Ph 1,2 &amp; 3 (Part V ) - 7 units</t>
  </si>
  <si>
    <t>Belmont Ballyard Part V (10 units)</t>
  </si>
  <si>
    <t>23, 24 &amp; 25 An Pairc Gneeveguilla (part V)</t>
  </si>
  <si>
    <t>Farrantoureen, Killorglin Part V (6 units)</t>
  </si>
  <si>
    <t>CAS Lakeview, Knockacullig North, Kilcummin,Killarney</t>
  </si>
  <si>
    <t>2022 - 2026</t>
  </si>
  <si>
    <t>CALF Cronin's Wood, Killarney</t>
  </si>
  <si>
    <t>2024 - 2026</t>
  </si>
  <si>
    <t>CAS Beenoskee, Ballyard, Tralee</t>
  </si>
  <si>
    <t>CALF Cherry Drive, Ard na Greine, Knockavota, Milltown</t>
  </si>
  <si>
    <t>CAS Chamfers Place, Mitchels Road, Tralee</t>
  </si>
  <si>
    <t>2016 - 2026</t>
  </si>
  <si>
    <t>CAS Parsonage, Cahirciveen</t>
  </si>
  <si>
    <t>CAS Presentation Convent, Rathmore</t>
  </si>
  <si>
    <t>2018 - 2026</t>
  </si>
  <si>
    <t>CAS Ardmoneel, Killorglin</t>
  </si>
  <si>
    <t>CALF Banshagh, Killorglin</t>
  </si>
  <si>
    <t>Energy Efficiency Retrofitting Programme</t>
  </si>
  <si>
    <t>RTB Project - Lot 1, Lot 2 &amp; Lot 3</t>
  </si>
  <si>
    <t>B01</t>
  </si>
  <si>
    <t>NP Road - Maintenance and Improvement</t>
  </si>
  <si>
    <t>B02</t>
  </si>
  <si>
    <t>NS Road - Maintenance and Improvement</t>
  </si>
  <si>
    <t>B05</t>
  </si>
  <si>
    <t>Public Lighting</t>
  </si>
  <si>
    <t>B07</t>
  </si>
  <si>
    <t>Road Safety Engineering Improvement</t>
  </si>
  <si>
    <t>B08</t>
  </si>
  <si>
    <t>Road Safety Promotion/Education</t>
  </si>
  <si>
    <t>B09</t>
  </si>
  <si>
    <t>Car Parking</t>
  </si>
  <si>
    <t>B11</t>
  </si>
  <si>
    <t>N-71 Kenmare to Bonane Ph 2 - C271006B</t>
  </si>
  <si>
    <t>R-578 Laharn Tralee Footpath and overlay</t>
  </si>
  <si>
    <t>Former National Road upgrade and traffic calming</t>
  </si>
  <si>
    <t>R-558 Tralee to Fenit realignment - Phase 2/3</t>
  </si>
  <si>
    <t xml:space="preserve">L-2074 Clash X to Ballymullen, P2 </t>
  </si>
  <si>
    <t>New Road</t>
  </si>
  <si>
    <t>N72 Fossa Safety Scheme (Gap X to R563)</t>
  </si>
  <si>
    <t>Public Lighting PLEEP SW Project</t>
  </si>
  <si>
    <t>Listry Bridge</t>
  </si>
  <si>
    <t>Bridge Improvement</t>
  </si>
  <si>
    <t>Foildarrig Bridge</t>
  </si>
  <si>
    <t>Emergency Bridge Works</t>
  </si>
  <si>
    <t>N71 Kenmare Place to Muckross Rd, Killarney</t>
  </si>
  <si>
    <t>2020-2027</t>
  </si>
  <si>
    <t>Eirgrid Kilpadogue to Kilmorna incl Moyvane Village</t>
  </si>
  <si>
    <t xml:space="preserve">Road Restoration </t>
  </si>
  <si>
    <t>2018-2026</t>
  </si>
  <si>
    <t>N70 Laharn Sth /Garryglass (Creamery X -  Kinneigh PS 1)</t>
  </si>
  <si>
    <t>2023-2026</t>
  </si>
  <si>
    <t xml:space="preserve">Bothereen Na Gowan </t>
  </si>
  <si>
    <t>URDF</t>
  </si>
  <si>
    <t>2025-2029</t>
  </si>
  <si>
    <t>Bus Stop Enhancement Programme</t>
  </si>
  <si>
    <t>2025-2026</t>
  </si>
  <si>
    <t xml:space="preserve">KY/23/0016 Park Road, Killarney </t>
  </si>
  <si>
    <t>2025-2027</t>
  </si>
  <si>
    <t>Killarney Inner Relief Roads A-C Route (Killarney Strategic Link Roads Project Line A-C)</t>
  </si>
  <si>
    <t>N/A</t>
  </si>
  <si>
    <t>2023 - 2032</t>
  </si>
  <si>
    <t xml:space="preserve">Deerpark Road, Killarney (Lands on Inner Relief Rd Deerpark Killarney) </t>
  </si>
  <si>
    <t xml:space="preserve">N22 Farranfore to Killarney </t>
  </si>
  <si>
    <t>2000 - 2034</t>
  </si>
  <si>
    <t xml:space="preserve">HD15 Aghadoe Junction </t>
  </si>
  <si>
    <t>Active Travel/Junction Improvement</t>
  </si>
  <si>
    <t xml:space="preserve">N22 Lewis Road &amp; Kilcummin Junction </t>
  </si>
  <si>
    <t xml:space="preserve">N22 Park Road Roundabout to Ballyspillane (MD O Sheas) </t>
  </si>
  <si>
    <t>2020 - 2028</t>
  </si>
  <si>
    <t xml:space="preserve">Kerry, Cork, Clare Bridge Rehab. </t>
  </si>
  <si>
    <t>Bridge Rehabilitation</t>
  </si>
  <si>
    <t>2015 - 2023</t>
  </si>
  <si>
    <t>Kerry Bridge Rehabiliation</t>
  </si>
  <si>
    <t>N70 Gleensk Embankment Repair TO340</t>
  </si>
  <si>
    <t>2023 - 2025</t>
  </si>
  <si>
    <t>N70 Laune Bridge Rehabiliation KY</t>
  </si>
  <si>
    <t>Munster Bridges Rehab. TO280</t>
  </si>
  <si>
    <t>2020 - 2024</t>
  </si>
  <si>
    <t xml:space="preserve">N69 Listowel Bypass </t>
  </si>
  <si>
    <t>2006 - 2027</t>
  </si>
  <si>
    <t>N70 Sneem to Blackwater Bridge</t>
  </si>
  <si>
    <t>2013 - 2027</t>
  </si>
  <si>
    <t xml:space="preserve">N70 Kilderry Bends </t>
  </si>
  <si>
    <t>2011 - 2025</t>
  </si>
  <si>
    <t xml:space="preserve">N70 Brackaharagh </t>
  </si>
  <si>
    <t>2017 - 2025</t>
  </si>
  <si>
    <t xml:space="preserve">N70 Waterville to Ballybrack </t>
  </si>
  <si>
    <t>2015 - 2030</t>
  </si>
  <si>
    <t>N70 Creamery Cross</t>
  </si>
  <si>
    <t>HD15 Safety/Road Improvement</t>
  </si>
  <si>
    <t>2022 - 2030</t>
  </si>
  <si>
    <t>N70 Coolroe to Glenbehy</t>
  </si>
  <si>
    <t xml:space="preserve">N70 Castlemaine to Milltown (Milltown Bypass)  </t>
  </si>
  <si>
    <t>2013 - 2030</t>
  </si>
  <si>
    <t>N70 Caherciveen to Ohermong</t>
  </si>
  <si>
    <t>2023 - 2029</t>
  </si>
  <si>
    <t>N70 Tinnahally - Killorglin</t>
  </si>
  <si>
    <t>Safety Improvements</t>
  </si>
  <si>
    <t>N70 Parknasilla to Sneem</t>
  </si>
  <si>
    <t>2022 - 2028</t>
  </si>
  <si>
    <t xml:space="preserve">N71 Torc to Muckross </t>
  </si>
  <si>
    <t>AT - N72 Killorglin Approaches (Anglont)</t>
  </si>
  <si>
    <t>2019 - 2030</t>
  </si>
  <si>
    <t xml:space="preserve">N86 Tralee - An Daingean </t>
  </si>
  <si>
    <t>Land Acquisition &amp; Design</t>
  </si>
  <si>
    <t>2008 - 2025</t>
  </si>
  <si>
    <t xml:space="preserve">N86 Ballynasare Lr to Annascaul </t>
  </si>
  <si>
    <t>2019 - 2025</t>
  </si>
  <si>
    <t xml:space="preserve">N22 Garries Bridge </t>
  </si>
  <si>
    <t>Flood Allevation</t>
  </si>
  <si>
    <t>2016 - 2030</t>
  </si>
  <si>
    <t xml:space="preserve">Tralee Northern Relief Road </t>
  </si>
  <si>
    <t>2017 - 2030</t>
  </si>
  <si>
    <t xml:space="preserve">Bracker O’Regan Road, Tralee </t>
  </si>
  <si>
    <t xml:space="preserve"> Active Travel </t>
  </si>
  <si>
    <t>2025-2028</t>
  </si>
  <si>
    <t xml:space="preserve">Finnegans X </t>
  </si>
  <si>
    <t>Road improvement</t>
  </si>
  <si>
    <t xml:space="preserve">SRTS cluster Moyderwell/Presentation Ballymullen/Sacred Heart Tralee </t>
  </si>
  <si>
    <t xml:space="preserve">Active Travel </t>
  </si>
  <si>
    <t>N22 Tralee Bypass Bealagrellagh</t>
  </si>
  <si>
    <t>1999 -2026</t>
  </si>
  <si>
    <t>C01</t>
  </si>
  <si>
    <t>Water Supply</t>
  </si>
  <si>
    <t>C02</t>
  </si>
  <si>
    <t>Waste Water Treatment</t>
  </si>
  <si>
    <t>C04</t>
  </si>
  <si>
    <t>Public Conveniences</t>
  </si>
  <si>
    <t>C05</t>
  </si>
  <si>
    <t>Admin of Group and Private Installations</t>
  </si>
  <si>
    <t>C06</t>
  </si>
  <si>
    <t>Support to Water Capital Programme</t>
  </si>
  <si>
    <t>C07</t>
  </si>
  <si>
    <t>D03</t>
  </si>
  <si>
    <t>Enforcement</t>
  </si>
  <si>
    <t>D05</t>
  </si>
  <si>
    <t>Tourism Development and Promotion</t>
  </si>
  <si>
    <t>D08</t>
  </si>
  <si>
    <t>Building Control</t>
  </si>
  <si>
    <t>D11</t>
  </si>
  <si>
    <t>Heritage and Conservation Services</t>
  </si>
  <si>
    <t>Valentia Transatlantic Cable Ensemble</t>
  </si>
  <si>
    <t>Tourism Development</t>
  </si>
  <si>
    <t>2025-2030</t>
  </si>
  <si>
    <t>Killorglin RRDF (Phase 1)</t>
  </si>
  <si>
    <t>Caherciveen (RRDF) Phase 1</t>
  </si>
  <si>
    <t>25 % Own Resource Funding</t>
  </si>
  <si>
    <t>Killarney URDF Public Realm</t>
  </si>
  <si>
    <t>2022-2029</t>
  </si>
  <si>
    <t>Killarney URDF Aras Phadraig</t>
  </si>
  <si>
    <t>Unesco Development Valentia Island</t>
  </si>
  <si>
    <t>2021 -2028</t>
  </si>
  <si>
    <t xml:space="preserve">Bray Head Iconic Viewing Point </t>
  </si>
  <si>
    <t xml:space="preserve">Blennerville Regeneration Project (Bakery) </t>
  </si>
  <si>
    <t>55% Own Resource Funding</t>
  </si>
  <si>
    <t>Tralee Regen URDF - (Deans Lane, Pavement ph3, Town square Civic Space)</t>
  </si>
  <si>
    <t>Kenmare Convent</t>
  </si>
  <si>
    <t>Community Development &amp; Town Amenity</t>
  </si>
  <si>
    <t>77% Own Resource Funding</t>
  </si>
  <si>
    <t>E02</t>
  </si>
  <si>
    <t>Recovery &amp; Recycling Facilities Operations</t>
  </si>
  <si>
    <t>E04</t>
  </si>
  <si>
    <t>Provision of Waste Collection Services</t>
  </si>
  <si>
    <t>E05</t>
  </si>
  <si>
    <t>Litter Management</t>
  </si>
  <si>
    <t>E06</t>
  </si>
  <si>
    <t>Street Cleaning</t>
  </si>
  <si>
    <t>E07</t>
  </si>
  <si>
    <t>Waste Regulations, Monitoring and Enforcement</t>
  </si>
  <si>
    <t>E09</t>
  </si>
  <si>
    <t>Maintenance of Burial Grounds</t>
  </si>
  <si>
    <t>E10</t>
  </si>
  <si>
    <t>Safety of Structures and Places</t>
  </si>
  <si>
    <t>E12</t>
  </si>
  <si>
    <t>Fire Prevention</t>
  </si>
  <si>
    <t>E13</t>
  </si>
  <si>
    <t>Water Quality, Air and Noise Pollution</t>
  </si>
  <si>
    <t>Tralee Landfill Remediation Works 2018 - 2020</t>
  </si>
  <si>
    <t xml:space="preserve"> Landfill Remediation Works</t>
  </si>
  <si>
    <t>2018-2030</t>
  </si>
  <si>
    <t>Dingle Landfill Remediation Works 2018 - 2020</t>
  </si>
  <si>
    <t>Ahascra Landfill Remediation Works 2018 - 2020</t>
  </si>
  <si>
    <t>Rockfield Landfill remediation Works 2018-2020</t>
  </si>
  <si>
    <t>Kenmare Landfill Remediation Works 2018 - 2020</t>
  </si>
  <si>
    <t>Listowel Landfill Remediation Works 2018 - 2020</t>
  </si>
  <si>
    <t>Sneem Landfill Remediation Works 2018 - 2020</t>
  </si>
  <si>
    <t>Castleisland Landfill Remediation Works 2018 - 2020</t>
  </si>
  <si>
    <t>Fire Appliance Purchases</t>
  </si>
  <si>
    <t>Vehicle Purchase</t>
  </si>
  <si>
    <t>2023 - 2026</t>
  </si>
  <si>
    <t>F01</t>
  </si>
  <si>
    <t>Leisure Facilities Operations</t>
  </si>
  <si>
    <t>F02</t>
  </si>
  <si>
    <t>Operation of Library and Archival Service</t>
  </si>
  <si>
    <t>F03</t>
  </si>
  <si>
    <t>Outdoor Leisure Areas Operations</t>
  </si>
  <si>
    <t>F05</t>
  </si>
  <si>
    <t>Operation of Arts Programme</t>
  </si>
  <si>
    <t>Caherciveen to Reenard Pt Fertha Greenway Ph1</t>
  </si>
  <si>
    <t xml:space="preserve"> Tourism &amp; Amenity Development</t>
  </si>
  <si>
    <t>2014 - 2030</t>
  </si>
  <si>
    <t>Glenbeigh to Cveen Greenway Ph2+3</t>
  </si>
  <si>
    <t>Tralee-Fenit Greenway</t>
  </si>
  <si>
    <t>Tralee to Listowel Greenway</t>
  </si>
  <si>
    <t>2023-2030</t>
  </si>
  <si>
    <t>Cockleshell Tralee Bay Greenway</t>
  </si>
  <si>
    <t>South Kerry Greenway Connection to North Kerry Greenway</t>
  </si>
  <si>
    <t>ORIS  Quiet Road Spa to Tralee-Fenit GW</t>
  </si>
  <si>
    <t>2024-2025</t>
  </si>
  <si>
    <t>Fenit Facility Centre for Water Based Activities (Platforms for Growth Failte Ireland)</t>
  </si>
  <si>
    <t>Maherabeg Facility Centre for Water Based Activities (Platforms for Growth Failte Ireland)</t>
  </si>
  <si>
    <t>Ballybunion Facility Centre for Water Based Activities (Platforms for Growth Failte Ireland)</t>
  </si>
  <si>
    <t xml:space="preserve">Listowel Trailhead Facilities </t>
  </si>
  <si>
    <t>Tourism/Amenity</t>
  </si>
  <si>
    <t>2022 -2026</t>
  </si>
  <si>
    <t>G02</t>
  </si>
  <si>
    <t>Operation and Maintenance of Piers and Harbours</t>
  </si>
  <si>
    <t>G04</t>
  </si>
  <si>
    <t>Veterinary Service</t>
  </si>
  <si>
    <t>Kenmare Flood Relief Scheme - OPW</t>
  </si>
  <si>
    <t xml:space="preserve">Flood Relief Scheme </t>
  </si>
  <si>
    <t>2020-2031</t>
  </si>
  <si>
    <t>Tralee Flood Relief Scheme - OPW</t>
  </si>
  <si>
    <t>2020-2032</t>
  </si>
  <si>
    <t>Listowel (Clieveragh) Flood Relief Scheme - OPW</t>
  </si>
  <si>
    <t>H03</t>
  </si>
  <si>
    <t>Adminstration of Rates</t>
  </si>
  <si>
    <t>H05</t>
  </si>
  <si>
    <t>Operation of Morgue and Coroner Expenses</t>
  </si>
  <si>
    <t>H09</t>
  </si>
  <si>
    <t>Local Representation &amp; Civic Leadership</t>
  </si>
  <si>
    <t>H10</t>
  </si>
  <si>
    <t>Motor Taxation</t>
  </si>
  <si>
    <t>PC Replacement</t>
  </si>
  <si>
    <t>Cyber Security Compliance</t>
  </si>
  <si>
    <t>LAN WAN Replacement</t>
  </si>
  <si>
    <t xml:space="preserve">Machinery Yard Building – Roof and Wall Replacement &amp; Installation of Solar Photovoltaic Panels, </t>
  </si>
  <si>
    <t>Corporate Building Upgrade</t>
  </si>
  <si>
    <t xml:space="preserve"> </t>
  </si>
  <si>
    <t>Projects/Programmes Completed or discontinued in the reference year - Greater than €0.5m (Capital and Current)</t>
  </si>
  <si>
    <t>Project/Programme Completion Date</t>
  </si>
  <si>
    <t>Final Outturn Expenditure</t>
  </si>
  <si>
    <t>Gortamullin Kenmare (P5)</t>
  </si>
  <si>
    <t>2020-2025</t>
  </si>
  <si>
    <t>Woodview Place Tarbert</t>
  </si>
  <si>
    <t>Rusheen, Ballylongford</t>
  </si>
  <si>
    <t>Traveller Specific Accom @ Rathass</t>
  </si>
  <si>
    <t>Marconi South, Ballybunion</t>
  </si>
  <si>
    <t>Marian Terrace Ballyheigue</t>
  </si>
  <si>
    <t>2020 -2025</t>
  </si>
  <si>
    <t>Ard an Oir Sneem (Turnkey) 10 units</t>
  </si>
  <si>
    <t>1 -4 Pimpernel Court Killaney Part V</t>
  </si>
  <si>
    <t>CALF Barraduff Village, Killarney Phase 7.2</t>
  </si>
  <si>
    <t>CALF Orglan Heights, Ardmoneel, Killorglin</t>
  </si>
  <si>
    <t>2022-2025</t>
  </si>
  <si>
    <t>CALF Lawlors Hill, Ardfert, Tralee, Phase 5</t>
  </si>
  <si>
    <t>2023-2025</t>
  </si>
  <si>
    <t>CALF Barraduff Village, Killarney, Phase 7</t>
  </si>
  <si>
    <t>CALF Lawlors Hill, Ardfert, Tralee Phase 4</t>
  </si>
  <si>
    <r>
      <rPr>
        <b/>
        <sz val="11"/>
        <color theme="1"/>
        <rFont val="Aptos Narrow"/>
        <family val="2"/>
        <scheme val="minor"/>
      </rPr>
      <t>Part V</t>
    </r>
    <r>
      <rPr>
        <sz val="11"/>
        <color theme="1"/>
        <rFont val="Aptos Narrow"/>
        <family val="2"/>
        <scheme val="minor"/>
      </rPr>
      <t xml:space="preserve"> 1, 2 &amp; 3 Lighthouse View
Caherciveen</t>
    </r>
  </si>
  <si>
    <t>Part V- 14A, 14B, 14C, 14D Friary Downs, Killarney</t>
  </si>
  <si>
    <t>Roads</t>
  </si>
  <si>
    <t>R-556 Dale Road Phase 2</t>
  </si>
  <si>
    <t>2017-2025</t>
  </si>
  <si>
    <t>N-70 Creamery X to Kennigh Ph 2</t>
  </si>
  <si>
    <t xml:space="preserve">2024 - 2025 </t>
  </si>
  <si>
    <t>N69 Main St Listowel - Kerry Foods</t>
  </si>
  <si>
    <t>Pavement Overlay</t>
  </si>
  <si>
    <t xml:space="preserve">KY/21/0002 Rock Road, Killarney </t>
  </si>
  <si>
    <t>N86 Dingle Pavement Programme C286183D</t>
  </si>
  <si>
    <t>N71 Releagh (Caha) Retaining Walls C228011X</t>
  </si>
  <si>
    <t>Kerry &amp; Cork City Bridges VRS &amp; Expansion Joints TO326 C228016X</t>
  </si>
  <si>
    <t xml:space="preserve">Flesk Walkway and Cycleway </t>
  </si>
  <si>
    <t>Tralee Destination Town</t>
  </si>
  <si>
    <t>2021-2025</t>
  </si>
  <si>
    <t>Listowel-Limerick County Bounds Greenways</t>
  </si>
  <si>
    <t xml:space="preserve"> Tourism Development</t>
  </si>
  <si>
    <t>2019-2024</t>
  </si>
  <si>
    <t>DAFM LAMIS Programme 2025</t>
  </si>
  <si>
    <t>6 projects for Marine infrastructure improvements.</t>
  </si>
  <si>
    <t>Provision of Modular Office Building at Aras an Chonate, Rathass, Tralee - C800180X</t>
  </si>
  <si>
    <t>Provision of a Modular Office Building and associated works</t>
  </si>
  <si>
    <t>SAN Project</t>
  </si>
  <si>
    <t>Storage and Host in Tralee and Castleisland Data Centre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</si>
</sst>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7" formatCode="&quot;€&quot;#,##0.00;\-&quot;€&quot;#,##0.00"/>
    <numFmt numFmtId="42" formatCode="_-&quot;€&quot;* #,##0_-;\-&quot;€&quot;* #,##0_-;_-&quot;€&quot;* &quot;-&quot;_-;_-@_-"/>
    <numFmt numFmtId="44" formatCode="_-&quot;€&quot;* #,##0.00_-;\-&quot;€&quot;* #,##0.00_-;_-&quot;€&quot;* &quot;-&quot;??_-;_-@_-"/>
    <numFmt numFmtId="43" formatCode="_-* #,##0.00_-;\-* #,##0.00_-;_-* &quot;-&quot;??_-;_-@_-"/>
    <numFmt numFmtId="164" formatCode="_-* #,##0_-;\-* #,##0_-;_-* &quot;-&quot;??_-;_-@_-"/>
    <numFmt numFmtId="165" formatCode="_-&quot;€&quot;* #,##0_-;\-&quot;€&quot;* #,##0_-;_-&quot;€&quot;* &quot;-&quot;??_-;_-@_-"/>
    <numFmt numFmtId="166" formatCode="&quot;€&quot;#,##0"/>
    <numFmt numFmtId="167" formatCode="#,##0_ ;\-#,##0\ "/>
  </numFmts>
  <fonts count="13"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theme="0"/>
      <name val="Aptos Narrow"/>
      <family val="2"/>
      <scheme val="minor"/>
    </font>
    <font>
      <sz val="11"/>
      <name val="Aptos Narrow"/>
      <family val="2"/>
      <scheme val="minor"/>
    </font>
    <font>
      <sz val="10"/>
      <color rgb="FF000000"/>
      <name val="Aptos"/>
      <family val="2"/>
    </font>
    <font>
      <sz val="11"/>
      <color rgb="FF000000"/>
      <name val="Aptos Narrow"/>
      <family val="2"/>
    </font>
    <font>
      <sz val="11"/>
      <color rgb="FF000000"/>
      <name val="Aptos Narrow"/>
      <family val="2"/>
      <scheme val="minor"/>
    </font>
    <font>
      <b/>
      <sz val="10"/>
      <color theme="1"/>
      <name val="Aptos Narrow"/>
      <family val="2"/>
      <scheme val="minor"/>
    </font>
    <font>
      <sz val="10"/>
      <color theme="1"/>
      <name val="Aptos Narrow"/>
      <family val="2"/>
      <scheme val="minor"/>
    </font>
    <font>
      <sz val="11"/>
      <color rgb="FF000000"/>
      <name val="Calibri"/>
      <family val="2"/>
    </font>
    <font>
      <b/>
      <sz val="9"/>
      <color indexed="81"/>
      <name val="Tahoma"/>
      <family val="2"/>
    </font>
    <font>
      <sz val="9"/>
      <color indexed="81"/>
      <name val="Tahoma"/>
      <family val="2"/>
    </font>
  </fonts>
  <fills count="9">
    <fill>
      <patternFill patternType="none"/>
    </fill>
    <fill>
      <patternFill patternType="gray125"/>
    </fill>
    <fill>
      <patternFill patternType="solid">
        <fgColor theme="9" tint="0.39997558519241921"/>
        <bgColor indexed="64"/>
      </patternFill>
    </fill>
    <fill>
      <patternFill patternType="solid">
        <fgColor theme="0" tint="-0.249977111117893"/>
        <bgColor indexed="64"/>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5" tint="0.59999389629810485"/>
        <bgColor indexed="64"/>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right/>
      <top/>
      <bottom style="thin">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49">
    <xf numFmtId="0" fontId="0" fillId="0" borderId="0" xfId="0"/>
    <xf numFmtId="0" fontId="2" fillId="3" borderId="4" xfId="0" applyFont="1" applyFill="1" applyBorder="1" applyAlignment="1">
      <alignment wrapText="1"/>
    </xf>
    <xf numFmtId="0" fontId="2" fillId="3" borderId="4" xfId="0" applyFont="1" applyFill="1" applyBorder="1" applyAlignment="1">
      <alignment horizontal="center" wrapText="1"/>
    </xf>
    <xf numFmtId="0" fontId="0" fillId="4" borderId="4" xfId="0" applyFill="1" applyBorder="1" applyAlignment="1">
      <alignment wrapText="1"/>
    </xf>
    <xf numFmtId="42" fontId="0" fillId="4" borderId="4" xfId="0" applyNumberFormat="1" applyFill="1" applyBorder="1"/>
    <xf numFmtId="0" fontId="0" fillId="4" borderId="4" xfId="0" applyFill="1" applyBorder="1" applyAlignment="1">
      <alignment horizontal="center"/>
    </xf>
    <xf numFmtId="0" fontId="0" fillId="4" borderId="4" xfId="0" applyFill="1" applyBorder="1"/>
    <xf numFmtId="164" fontId="0" fillId="0" borderId="0" xfId="1" applyNumberFormat="1" applyFont="1" applyFill="1"/>
    <xf numFmtId="0" fontId="0" fillId="0" borderId="4" xfId="0" applyBorder="1" applyAlignment="1">
      <alignment wrapText="1"/>
    </xf>
    <xf numFmtId="42" fontId="0" fillId="0" borderId="4" xfId="0" applyNumberFormat="1" applyBorder="1"/>
    <xf numFmtId="0" fontId="0" fillId="0" borderId="4" xfId="0" applyBorder="1" applyAlignment="1">
      <alignment horizontal="center"/>
    </xf>
    <xf numFmtId="0" fontId="0" fillId="0" borderId="4" xfId="0" applyBorder="1"/>
    <xf numFmtId="42" fontId="4" fillId="0" borderId="4" xfId="0" applyNumberFormat="1" applyFont="1" applyBorder="1"/>
    <xf numFmtId="0" fontId="2" fillId="5" borderId="4" xfId="0" applyFont="1" applyFill="1" applyBorder="1" applyAlignment="1">
      <alignment wrapText="1"/>
    </xf>
    <xf numFmtId="0" fontId="0" fillId="5" borderId="4" xfId="0" applyFill="1" applyBorder="1" applyAlignment="1">
      <alignment wrapText="1"/>
    </xf>
    <xf numFmtId="42" fontId="0" fillId="5" borderId="4" xfId="0" applyNumberFormat="1" applyFill="1" applyBorder="1"/>
    <xf numFmtId="0" fontId="0" fillId="5" borderId="4" xfId="0" applyFill="1" applyBorder="1" applyAlignment="1">
      <alignment horizontal="center"/>
    </xf>
    <xf numFmtId="0" fontId="0" fillId="5" borderId="4" xfId="0" applyFill="1" applyBorder="1"/>
    <xf numFmtId="0" fontId="0" fillId="0" borderId="4" xfId="0" applyBorder="1" applyAlignment="1">
      <alignment horizontal="left" wrapText="1"/>
    </xf>
    <xf numFmtId="0" fontId="0" fillId="0" borderId="0" xfId="0" applyAlignment="1">
      <alignment horizontal="left" vertical="top"/>
    </xf>
    <xf numFmtId="7" fontId="0" fillId="4" borderId="4" xfId="0" applyNumberFormat="1" applyFill="1" applyBorder="1"/>
    <xf numFmtId="0" fontId="0" fillId="4" borderId="0" xfId="0" applyFill="1" applyAlignment="1">
      <alignment horizontal="left" vertical="top"/>
    </xf>
    <xf numFmtId="0" fontId="4" fillId="4" borderId="4" xfId="0" applyFont="1" applyFill="1" applyBorder="1" applyAlignment="1">
      <alignment wrapText="1"/>
    </xf>
    <xf numFmtId="165" fontId="0" fillId="4" borderId="4" xfId="0" applyNumberFormat="1" applyFill="1" applyBorder="1"/>
    <xf numFmtId="165" fontId="0" fillId="4" borderId="4" xfId="0" applyNumberFormat="1" applyFill="1" applyBorder="1" applyAlignment="1">
      <alignment horizontal="right"/>
    </xf>
    <xf numFmtId="7" fontId="0" fillId="0" borderId="4" xfId="0" applyNumberFormat="1" applyBorder="1"/>
    <xf numFmtId="0" fontId="0" fillId="6" borderId="0" xfId="0" applyFill="1"/>
    <xf numFmtId="42" fontId="0" fillId="4" borderId="4" xfId="0" applyNumberFormat="1" applyFill="1" applyBorder="1" applyAlignment="1">
      <alignment wrapText="1"/>
    </xf>
    <xf numFmtId="0" fontId="0" fillId="4" borderId="4" xfId="0" applyFill="1" applyBorder="1" applyAlignment="1">
      <alignment vertical="top" wrapText="1"/>
    </xf>
    <xf numFmtId="42" fontId="0" fillId="4" borderId="4" xfId="0" applyNumberFormat="1" applyFill="1" applyBorder="1" applyAlignment="1">
      <alignment vertical="top"/>
    </xf>
    <xf numFmtId="0" fontId="0" fillId="4" borderId="4" xfId="0" applyFill="1" applyBorder="1" applyAlignment="1">
      <alignment horizontal="center" vertical="top"/>
    </xf>
    <xf numFmtId="42" fontId="0" fillId="4" borderId="4" xfId="0" applyNumberFormat="1" applyFill="1" applyBorder="1" applyAlignment="1">
      <alignment horizontal="center" vertical="top"/>
    </xf>
    <xf numFmtId="0" fontId="0" fillId="4" borderId="4" xfId="0" applyFill="1" applyBorder="1" applyAlignment="1">
      <alignment vertical="top"/>
    </xf>
    <xf numFmtId="42" fontId="0" fillId="4" borderId="4" xfId="0" applyNumberFormat="1" applyFill="1" applyBorder="1" applyAlignment="1">
      <alignment horizontal="center"/>
    </xf>
    <xf numFmtId="0" fontId="0" fillId="0" borderId="4" xfId="0" applyBorder="1" applyAlignment="1">
      <alignment horizontal="center" wrapText="1"/>
    </xf>
    <xf numFmtId="42" fontId="3" fillId="0" borderId="4" xfId="0" applyNumberFormat="1" applyFont="1" applyBorder="1"/>
    <xf numFmtId="0" fontId="0" fillId="0" borderId="4" xfId="0" applyBorder="1" applyAlignment="1">
      <alignment horizontal="center" vertical="center"/>
    </xf>
    <xf numFmtId="0" fontId="0" fillId="0" borderId="6" xfId="0" applyBorder="1" applyAlignment="1">
      <alignment wrapText="1"/>
    </xf>
    <xf numFmtId="42" fontId="0" fillId="0" borderId="5" xfId="0" applyNumberFormat="1" applyBorder="1"/>
    <xf numFmtId="42" fontId="0" fillId="0" borderId="6" xfId="0" applyNumberFormat="1" applyBorder="1"/>
    <xf numFmtId="0" fontId="0" fillId="0" borderId="5" xfId="0" applyBorder="1" applyAlignment="1">
      <alignment horizontal="center"/>
    </xf>
    <xf numFmtId="0" fontId="0" fillId="0" borderId="6" xfId="0" applyBorder="1"/>
    <xf numFmtId="6" fontId="0" fillId="4" borderId="4" xfId="0" applyNumberFormat="1" applyFill="1" applyBorder="1"/>
    <xf numFmtId="0" fontId="0" fillId="4" borderId="0" xfId="0" applyFill="1"/>
    <xf numFmtId="6" fontId="0" fillId="5" borderId="4" xfId="0" applyNumberFormat="1" applyFill="1" applyBorder="1"/>
    <xf numFmtId="3" fontId="6" fillId="4" borderId="4" xfId="0" applyNumberFormat="1" applyFont="1" applyFill="1" applyBorder="1"/>
    <xf numFmtId="9" fontId="0" fillId="4" borderId="0" xfId="2" applyFont="1" applyFill="1" applyBorder="1"/>
    <xf numFmtId="0" fontId="0" fillId="4" borderId="4" xfId="0" applyFill="1" applyBorder="1" applyAlignment="1">
      <alignment horizontal="left" vertical="top" wrapText="1"/>
    </xf>
    <xf numFmtId="42" fontId="0" fillId="4" borderId="4" xfId="0" applyNumberFormat="1" applyFill="1" applyBorder="1" applyAlignment="1">
      <alignment horizontal="left" vertical="top"/>
    </xf>
    <xf numFmtId="0" fontId="0" fillId="4" borderId="4" xfId="0" applyFill="1" applyBorder="1" applyAlignment="1">
      <alignment horizontal="center" vertical="top" wrapText="1"/>
    </xf>
    <xf numFmtId="0" fontId="0" fillId="0" borderId="4" xfId="0" applyBorder="1" applyAlignment="1">
      <alignment horizontal="left" vertical="top"/>
    </xf>
    <xf numFmtId="42" fontId="4" fillId="4" borderId="4" xfId="0" applyNumberFormat="1" applyFont="1" applyFill="1" applyBorder="1" applyAlignment="1">
      <alignment horizontal="left" vertical="top"/>
    </xf>
    <xf numFmtId="0" fontId="0" fillId="4" borderId="1" xfId="0" applyFill="1" applyBorder="1" applyAlignment="1">
      <alignment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0" fillId="7" borderId="4" xfId="0" applyFill="1" applyBorder="1" applyAlignment="1">
      <alignment wrapText="1"/>
    </xf>
    <xf numFmtId="42" fontId="0" fillId="7" borderId="4" xfId="0" applyNumberFormat="1" applyFill="1" applyBorder="1"/>
    <xf numFmtId="0" fontId="0" fillId="7" borderId="4" xfId="0" applyFill="1" applyBorder="1" applyAlignment="1">
      <alignment horizontal="center"/>
    </xf>
    <xf numFmtId="0" fontId="0" fillId="7" borderId="4" xfId="0" applyFill="1" applyBorder="1"/>
    <xf numFmtId="0" fontId="2" fillId="8" borderId="4" xfId="0" applyFont="1" applyFill="1" applyBorder="1" applyAlignment="1">
      <alignment wrapText="1"/>
    </xf>
    <xf numFmtId="42" fontId="2" fillId="8" borderId="4" xfId="0" applyNumberFormat="1" applyFont="1" applyFill="1" applyBorder="1"/>
    <xf numFmtId="0" fontId="2" fillId="8" borderId="4" xfId="0" applyFont="1" applyFill="1" applyBorder="1" applyAlignment="1">
      <alignment horizontal="center"/>
    </xf>
    <xf numFmtId="0" fontId="2" fillId="8" borderId="4" xfId="0" applyFont="1" applyFill="1" applyBorder="1"/>
    <xf numFmtId="0" fontId="0" fillId="0" borderId="0" xfId="0" applyAlignment="1">
      <alignment wrapText="1"/>
    </xf>
    <xf numFmtId="0" fontId="0" fillId="0" borderId="0" xfId="0" applyAlignment="1">
      <alignment horizontal="center"/>
    </xf>
    <xf numFmtId="0" fontId="0" fillId="4" borderId="9" xfId="0" applyFill="1" applyBorder="1" applyAlignment="1">
      <alignment wrapText="1"/>
    </xf>
    <xf numFmtId="0" fontId="0" fillId="4" borderId="9" xfId="0" applyFill="1" applyBorder="1"/>
    <xf numFmtId="0" fontId="0" fillId="4" borderId="9" xfId="0" applyFill="1" applyBorder="1" applyAlignment="1">
      <alignment vertical="top"/>
    </xf>
    <xf numFmtId="0" fontId="0" fillId="4" borderId="9" xfId="0" applyFill="1" applyBorder="1" applyAlignment="1">
      <alignment vertical="top" wrapText="1"/>
    </xf>
    <xf numFmtId="0" fontId="0" fillId="0" borderId="9" xfId="0" applyBorder="1"/>
    <xf numFmtId="9" fontId="0" fillId="0" borderId="0" xfId="2" applyFont="1" applyBorder="1"/>
    <xf numFmtId="9" fontId="0" fillId="4" borderId="9" xfId="2" applyFont="1" applyFill="1" applyBorder="1"/>
    <xf numFmtId="0" fontId="0" fillId="4" borderId="9" xfId="0" applyFill="1" applyBorder="1" applyAlignment="1">
      <alignment horizontal="left" vertical="top" wrapText="1"/>
    </xf>
    <xf numFmtId="0" fontId="0" fillId="4" borderId="9" xfId="0" applyFill="1" applyBorder="1" applyAlignment="1">
      <alignment horizontal="left" vertical="top"/>
    </xf>
    <xf numFmtId="42" fontId="0" fillId="4" borderId="9" xfId="0" applyNumberFormat="1" applyFill="1" applyBorder="1" applyAlignment="1">
      <alignment horizontal="left" vertical="top" wrapText="1"/>
    </xf>
    <xf numFmtId="0" fontId="0" fillId="0" borderId="9" xfId="0" applyBorder="1" applyAlignment="1">
      <alignment wrapText="1"/>
    </xf>
    <xf numFmtId="164" fontId="2" fillId="0" borderId="0" xfId="1" applyNumberFormat="1" applyFont="1" applyFill="1" applyBorder="1" applyAlignment="1">
      <alignment wrapText="1"/>
    </xf>
    <xf numFmtId="164" fontId="0" fillId="0" borderId="0" xfId="1" applyNumberFormat="1" applyFont="1" applyFill="1" applyBorder="1"/>
    <xf numFmtId="164" fontId="0" fillId="0" borderId="0" xfId="0" applyNumberFormat="1"/>
    <xf numFmtId="0" fontId="4" fillId="0" borderId="4" xfId="0" applyFont="1" applyBorder="1" applyAlignment="1">
      <alignment wrapText="1"/>
    </xf>
    <xf numFmtId="0" fontId="4" fillId="0" borderId="4" xfId="0" applyFont="1" applyBorder="1" applyAlignment="1">
      <alignment horizontal="center" wrapText="1"/>
    </xf>
    <xf numFmtId="0" fontId="4" fillId="0" borderId="4" xfId="0" applyFont="1" applyBorder="1" applyAlignment="1">
      <alignment horizontal="center"/>
    </xf>
    <xf numFmtId="0" fontId="8" fillId="3" borderId="4" xfId="0" applyFont="1" applyFill="1" applyBorder="1" applyAlignment="1">
      <alignment wrapText="1"/>
    </xf>
    <xf numFmtId="0" fontId="8" fillId="3" borderId="4" xfId="0" applyFont="1" applyFill="1" applyBorder="1" applyAlignment="1">
      <alignment horizontal="center" wrapText="1"/>
    </xf>
    <xf numFmtId="165" fontId="8" fillId="3" borderId="4" xfId="0" applyNumberFormat="1" applyFont="1" applyFill="1" applyBorder="1" applyAlignment="1">
      <alignment horizontal="center" wrapText="1"/>
    </xf>
    <xf numFmtId="0" fontId="2" fillId="3" borderId="4" xfId="0" applyFont="1" applyFill="1" applyBorder="1"/>
    <xf numFmtId="42" fontId="0" fillId="0" borderId="2" xfId="1" applyNumberFormat="1" applyFont="1" applyBorder="1"/>
    <xf numFmtId="0" fontId="4" fillId="0" borderId="4" xfId="0" applyFont="1" applyBorder="1" applyAlignment="1">
      <alignment vertical="top" wrapText="1"/>
    </xf>
    <xf numFmtId="165" fontId="0" fillId="0" borderId="4" xfId="0" applyNumberFormat="1" applyBorder="1"/>
    <xf numFmtId="0" fontId="0" fillId="0" borderId="4" xfId="0" applyBorder="1" applyAlignment="1">
      <alignment vertical="top" wrapText="1"/>
    </xf>
    <xf numFmtId="0" fontId="2" fillId="5" borderId="4" xfId="0" applyFont="1" applyFill="1" applyBorder="1"/>
    <xf numFmtId="42" fontId="0" fillId="4" borderId="4" xfId="0" applyNumberFormat="1" applyFill="1" applyBorder="1" applyAlignment="1">
      <alignment horizontal="left"/>
    </xf>
    <xf numFmtId="0" fontId="0" fillId="4" borderId="4" xfId="0" applyFill="1" applyBorder="1" applyAlignment="1">
      <alignment horizontal="center" wrapText="1"/>
    </xf>
    <xf numFmtId="42" fontId="4" fillId="4" borderId="4" xfId="0" applyNumberFormat="1" applyFont="1" applyFill="1" applyBorder="1" applyAlignment="1">
      <alignment horizontal="left"/>
    </xf>
    <xf numFmtId="42" fontId="4" fillId="4" borderId="4" xfId="0" applyNumberFormat="1" applyFont="1" applyFill="1" applyBorder="1"/>
    <xf numFmtId="0" fontId="4" fillId="4" borderId="4" xfId="0" applyFont="1" applyFill="1" applyBorder="1" applyAlignment="1">
      <alignment horizontal="center"/>
    </xf>
    <xf numFmtId="42" fontId="0" fillId="4" borderId="4" xfId="0" applyNumberFormat="1" applyFill="1" applyBorder="1" applyAlignment="1">
      <alignment horizontal="right"/>
    </xf>
    <xf numFmtId="165" fontId="0" fillId="5" borderId="4" xfId="0" applyNumberFormat="1" applyFill="1" applyBorder="1"/>
    <xf numFmtId="42" fontId="0" fillId="0" borderId="10" xfId="1" applyNumberFormat="1" applyFont="1" applyFill="1" applyBorder="1"/>
    <xf numFmtId="42" fontId="0" fillId="0" borderId="2" xfId="1" applyNumberFormat="1" applyFont="1" applyFill="1" applyBorder="1"/>
    <xf numFmtId="42" fontId="0" fillId="4" borderId="4" xfId="1" applyNumberFormat="1" applyFont="1" applyFill="1" applyBorder="1"/>
    <xf numFmtId="42" fontId="0" fillId="0" borderId="0" xfId="1" applyNumberFormat="1" applyFont="1"/>
    <xf numFmtId="0" fontId="9" fillId="4" borderId="4" xfId="0" applyFont="1" applyFill="1" applyBorder="1" applyAlignment="1">
      <alignment vertical="center" wrapText="1"/>
    </xf>
    <xf numFmtId="0" fontId="9" fillId="4" borderId="4" xfId="0" applyFont="1" applyFill="1" applyBorder="1" applyAlignment="1">
      <alignment horizontal="center" vertical="center" wrapText="1"/>
    </xf>
    <xf numFmtId="42" fontId="9" fillId="4" borderId="4" xfId="0" applyNumberFormat="1" applyFont="1" applyFill="1" applyBorder="1" applyAlignment="1">
      <alignment horizontal="center"/>
    </xf>
    <xf numFmtId="0" fontId="9" fillId="4" borderId="4" xfId="0" applyFont="1" applyFill="1" applyBorder="1" applyAlignment="1">
      <alignment horizontal="center" vertical="center"/>
    </xf>
    <xf numFmtId="165" fontId="9" fillId="4" borderId="4" xfId="0" applyNumberFormat="1" applyFont="1" applyFill="1" applyBorder="1" applyAlignment="1">
      <alignment horizontal="center" vertical="center" wrapText="1"/>
    </xf>
    <xf numFmtId="0" fontId="0" fillId="4" borderId="4" xfId="0" applyFill="1" applyBorder="1" applyAlignment="1">
      <alignment vertical="center" wrapText="1"/>
    </xf>
    <xf numFmtId="165" fontId="0" fillId="4" borderId="4" xfId="0" applyNumberFormat="1" applyFill="1" applyBorder="1" applyAlignment="1">
      <alignment horizontal="center" vertical="center" wrapText="1"/>
    </xf>
    <xf numFmtId="164" fontId="0" fillId="0" borderId="4" xfId="1" applyNumberFormat="1" applyFont="1" applyFill="1" applyBorder="1"/>
    <xf numFmtId="165" fontId="0" fillId="0" borderId="4" xfId="1" applyNumberFormat="1" applyFont="1" applyFill="1" applyBorder="1"/>
    <xf numFmtId="164" fontId="4" fillId="0" borderId="4" xfId="1" applyNumberFormat="1" applyFont="1" applyFill="1" applyBorder="1"/>
    <xf numFmtId="165" fontId="0" fillId="7" borderId="4" xfId="0" applyNumberFormat="1" applyFill="1" applyBorder="1"/>
    <xf numFmtId="42" fontId="2" fillId="0" borderId="4" xfId="0" applyNumberFormat="1" applyFont="1" applyBorder="1"/>
    <xf numFmtId="0" fontId="0" fillId="4" borderId="4" xfId="0" applyFill="1" applyBorder="1" applyAlignment="1">
      <alignment horizontal="justify" vertical="center" wrapText="1"/>
    </xf>
    <xf numFmtId="0" fontId="10" fillId="4" borderId="0" xfId="0" applyFont="1" applyFill="1" applyAlignment="1">
      <alignment horizontal="left" vertical="center" wrapText="1"/>
    </xf>
    <xf numFmtId="165" fontId="2" fillId="8" borderId="4" xfId="0" applyNumberFormat="1" applyFont="1" applyFill="1" applyBorder="1"/>
    <xf numFmtId="165" fontId="0" fillId="0" borderId="0" xfId="0" applyNumberFormat="1"/>
    <xf numFmtId="167" fontId="0" fillId="0" borderId="0" xfId="0" applyNumberFormat="1" applyAlignment="1">
      <alignment horizontal="center"/>
    </xf>
    <xf numFmtId="6" fontId="0" fillId="0" borderId="4" xfId="0" applyNumberFormat="1" applyBorder="1"/>
    <xf numFmtId="0" fontId="0" fillId="0" borderId="4" xfId="0" applyBorder="1" applyAlignment="1">
      <alignment horizontal="left"/>
    </xf>
    <xf numFmtId="0" fontId="0" fillId="0" borderId="4" xfId="0" applyBorder="1" applyAlignment="1">
      <alignment horizontal="right"/>
    </xf>
    <xf numFmtId="42" fontId="0" fillId="0" borderId="4" xfId="0" applyNumberFormat="1" applyBorder="1" applyAlignment="1">
      <alignment wrapText="1"/>
    </xf>
    <xf numFmtId="165" fontId="0" fillId="0" borderId="4" xfId="0" applyNumberFormat="1" applyBorder="1" applyAlignment="1">
      <alignment wrapText="1"/>
    </xf>
    <xf numFmtId="44" fontId="0" fillId="0" borderId="4" xfId="0" applyNumberFormat="1" applyBorder="1"/>
    <xf numFmtId="42" fontId="0" fillId="0" borderId="4" xfId="0" applyNumberFormat="1" applyBorder="1" applyAlignment="1">
      <alignment horizontal="left"/>
    </xf>
    <xf numFmtId="165" fontId="0" fillId="0" borderId="4" xfId="0" applyNumberFormat="1" applyBorder="1" applyAlignment="1">
      <alignment horizontal="right"/>
    </xf>
    <xf numFmtId="42" fontId="0" fillId="0" borderId="4" xfId="0" applyNumberFormat="1" applyBorder="1" applyAlignment="1">
      <alignment horizontal="left" wrapText="1"/>
    </xf>
    <xf numFmtId="42" fontId="0" fillId="0" borderId="4" xfId="0" applyNumberFormat="1" applyBorder="1" applyAlignment="1">
      <alignment horizontal="center"/>
    </xf>
    <xf numFmtId="42" fontId="4" fillId="0" borderId="4" xfId="0" applyNumberFormat="1" applyFont="1" applyBorder="1" applyAlignment="1">
      <alignment horizontal="left"/>
    </xf>
    <xf numFmtId="165" fontId="4" fillId="0" borderId="4" xfId="0" applyNumberFormat="1" applyFont="1" applyBorder="1" applyAlignment="1">
      <alignment horizontal="right"/>
    </xf>
    <xf numFmtId="3" fontId="6" fillId="0" borderId="4" xfId="0" applyNumberFormat="1" applyFont="1" applyBorder="1"/>
    <xf numFmtId="42" fontId="0" fillId="0" borderId="4" xfId="0" applyNumberFormat="1" applyBorder="1" applyAlignment="1">
      <alignment horizontal="right"/>
    </xf>
    <xf numFmtId="164" fontId="4" fillId="0" borderId="4" xfId="1" applyNumberFormat="1" applyFont="1" applyFill="1" applyBorder="1" applyAlignment="1">
      <alignment wrapText="1"/>
    </xf>
    <xf numFmtId="0" fontId="4" fillId="0" borderId="4" xfId="0" applyFont="1" applyBorder="1"/>
    <xf numFmtId="165" fontId="4" fillId="4" borderId="4" xfId="0" applyNumberFormat="1" applyFont="1" applyFill="1" applyBorder="1"/>
    <xf numFmtId="166" fontId="9" fillId="4" borderId="4" xfId="0" applyNumberFormat="1" applyFont="1" applyFill="1" applyBorder="1" applyAlignment="1">
      <alignment horizontal="right" vertical="center"/>
    </xf>
    <xf numFmtId="42" fontId="9" fillId="4" borderId="4" xfId="0" applyNumberFormat="1" applyFont="1" applyFill="1" applyBorder="1" applyAlignment="1">
      <alignment horizontal="center" vertical="center"/>
    </xf>
    <xf numFmtId="166" fontId="0" fillId="4" borderId="4" xfId="0" applyNumberFormat="1" applyFill="1" applyBorder="1" applyAlignment="1">
      <alignment horizontal="right" vertical="center"/>
    </xf>
    <xf numFmtId="42" fontId="0" fillId="4" borderId="4" xfId="0" applyNumberFormat="1" applyFill="1" applyBorder="1" applyAlignment="1">
      <alignment horizontal="center" vertical="center"/>
    </xf>
    <xf numFmtId="164" fontId="0" fillId="4" borderId="4" xfId="1" applyNumberFormat="1" applyFont="1" applyFill="1" applyBorder="1"/>
    <xf numFmtId="0" fontId="4" fillId="4" borderId="4" xfId="0" applyFont="1" applyFill="1" applyBorder="1" applyAlignment="1">
      <alignment vertical="top"/>
    </xf>
    <xf numFmtId="0" fontId="4" fillId="4" borderId="4" xfId="0" applyFont="1" applyFill="1" applyBorder="1"/>
    <xf numFmtId="42" fontId="4" fillId="4" borderId="4" xfId="0" applyNumberFormat="1" applyFont="1" applyFill="1" applyBorder="1" applyAlignment="1">
      <alignment horizontal="right"/>
    </xf>
    <xf numFmtId="0" fontId="4" fillId="4" borderId="4" xfId="0" applyFont="1" applyFill="1" applyBorder="1" applyAlignment="1">
      <alignment horizontal="center" wrapText="1"/>
    </xf>
    <xf numFmtId="164" fontId="0" fillId="4" borderId="4" xfId="3" applyNumberFormat="1" applyFont="1" applyFill="1" applyBorder="1"/>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4">
    <cellStyle name="Comma" xfId="1" builtinId="3"/>
    <cellStyle name="Comma 2" xfId="3" xr:uid="{66A9DC9C-BF16-4395-A2CD-FC0B98086B78}"/>
    <cellStyle name="Normal" xfId="0" builtinId="0"/>
    <cellStyle name="Per 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Eoghan O'Brien" id="{AEB6AA47-C5F4-45CC-96B2-D7171F555A99}" userId="S::Eoghan.OBrien@kerrycoco.ie::901aa9f6-4d94-44de-8da5-629a557b124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73" dT="2026-04-15T16:07:26.06" personId="{AEB6AA47-C5F4-45CC-96B2-D7171F555A99}" id="{7123A91A-540C-49BF-B212-6A435F650B81}">
    <text>Our claims to OPW are €18,368 than Agresso report €374,641- no staff cost but includes VAT</text>
  </threadedComment>
  <threadedComment ref="H173" dT="2026-04-21T09:02:50.32" personId="{AEB6AA47-C5F4-45CC-96B2-D7171F555A99}" id="{C647CC17-D86F-4482-A040-0976ECD5EBE8}">
    <text xml:space="preserve">Includes direct labour Tralee MD staff costs that aren’t categorised as capital costs in Agresso although we claim for them from the OPW separate to our project team costs. If we contracted the service , it would be a capital cost. </text>
  </threadedComment>
  <threadedComment ref="E174" dT="2026-04-15T16:08:31.87" personId="{AEB6AA47-C5F4-45CC-96B2-D7171F555A99}" id="{7736FDBD-4411-4CD1-A769-F584FD835923}">
    <text>From cap report , aligns with project claim profile , no staff cost but includes VAT</text>
  </threadedComment>
</ThreadedComment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3378-F5E7-4D4E-9CFE-05B271BF55DF}">
  <dimension ref="A1:Q136"/>
  <sheetViews>
    <sheetView topLeftCell="A116" workbookViewId="0">
      <selection activeCell="H138" sqref="H138"/>
    </sheetView>
  </sheetViews>
  <sheetFormatPr defaultRowHeight="15" x14ac:dyDescent="0.25"/>
  <cols>
    <col min="1" max="1" width="3.7109375" customWidth="1"/>
    <col min="2" max="2" width="35.7109375" style="63" customWidth="1"/>
    <col min="3" max="3" width="36.85546875" style="63" customWidth="1"/>
    <col min="4" max="4" width="20" customWidth="1"/>
    <col min="5" max="5" width="22.28515625" customWidth="1"/>
    <col min="6" max="6" width="22.85546875" customWidth="1"/>
    <col min="7" max="7" width="20.7109375" style="64" customWidth="1"/>
    <col min="8" max="8" width="22.85546875" customWidth="1"/>
    <col min="9" max="9" width="30.7109375" customWidth="1"/>
    <col min="10" max="10" width="39.42578125" customWidth="1"/>
    <col min="12" max="12" width="13.42578125" customWidth="1"/>
    <col min="13" max="13" width="12.5703125" customWidth="1"/>
    <col min="14" max="14" width="15.5703125" customWidth="1"/>
    <col min="16" max="16" width="12.85546875" customWidth="1"/>
  </cols>
  <sheetData>
    <row r="1" spans="2:16" x14ac:dyDescent="0.25">
      <c r="B1" s="146" t="s">
        <v>0</v>
      </c>
      <c r="C1" s="147"/>
      <c r="D1" s="147"/>
      <c r="E1" s="147"/>
      <c r="F1" s="147"/>
      <c r="G1" s="147"/>
      <c r="H1" s="147"/>
      <c r="I1" s="148"/>
    </row>
    <row r="2" spans="2:16" ht="60" x14ac:dyDescent="0.25">
      <c r="B2" s="1" t="s">
        <v>1</v>
      </c>
      <c r="C2" s="1" t="s">
        <v>2</v>
      </c>
      <c r="D2" s="1" t="s">
        <v>3</v>
      </c>
      <c r="E2" s="1" t="s">
        <v>4</v>
      </c>
      <c r="F2" s="1" t="s">
        <v>5</v>
      </c>
      <c r="G2" s="2" t="s">
        <v>6</v>
      </c>
      <c r="H2" s="1" t="s">
        <v>7</v>
      </c>
      <c r="I2" s="1" t="s">
        <v>8</v>
      </c>
      <c r="L2" s="76"/>
      <c r="M2" s="76"/>
      <c r="N2" s="76"/>
      <c r="P2" s="76"/>
    </row>
    <row r="3" spans="2:16" x14ac:dyDescent="0.25">
      <c r="B3" s="1" t="s">
        <v>9</v>
      </c>
      <c r="C3" s="1"/>
      <c r="D3" s="1"/>
      <c r="E3" s="1"/>
      <c r="F3" s="1"/>
      <c r="G3" s="2"/>
      <c r="H3" s="1"/>
      <c r="I3" s="1"/>
      <c r="L3" s="76"/>
      <c r="M3" s="76"/>
      <c r="N3" s="76"/>
      <c r="P3" s="76"/>
    </row>
    <row r="4" spans="2:16" ht="30" x14ac:dyDescent="0.25">
      <c r="B4" s="3" t="s">
        <v>10</v>
      </c>
      <c r="C4" s="3" t="s">
        <v>11</v>
      </c>
      <c r="D4" s="4">
        <v>3259298.01</v>
      </c>
      <c r="E4" s="4"/>
      <c r="F4" s="4"/>
      <c r="G4" s="5"/>
      <c r="H4" s="4"/>
      <c r="I4" s="6"/>
      <c r="L4" s="77"/>
      <c r="M4" s="77"/>
      <c r="N4" s="77"/>
    </row>
    <row r="5" spans="2:16" x14ac:dyDescent="0.25">
      <c r="B5" s="3" t="s">
        <v>12</v>
      </c>
      <c r="C5" s="3" t="s">
        <v>13</v>
      </c>
      <c r="D5" s="4">
        <v>4916126.4000000022</v>
      </c>
      <c r="E5" s="4"/>
      <c r="F5" s="4"/>
      <c r="G5" s="5"/>
      <c r="H5" s="4"/>
      <c r="I5" s="6"/>
      <c r="L5" s="77"/>
      <c r="M5" s="77"/>
      <c r="N5" s="77"/>
    </row>
    <row r="6" spans="2:16" x14ac:dyDescent="0.25">
      <c r="B6" s="3" t="s">
        <v>14</v>
      </c>
      <c r="C6" s="3" t="s">
        <v>15</v>
      </c>
      <c r="D6" s="4">
        <v>899015.3200000003</v>
      </c>
      <c r="E6" s="4"/>
      <c r="F6" s="4"/>
      <c r="G6" s="5"/>
      <c r="H6" s="4"/>
      <c r="I6" s="6"/>
      <c r="L6" s="77"/>
      <c r="M6" s="77"/>
      <c r="N6" s="77"/>
    </row>
    <row r="7" spans="2:16" x14ac:dyDescent="0.25">
      <c r="B7" s="8" t="s">
        <v>16</v>
      </c>
      <c r="C7" s="8" t="s">
        <v>17</v>
      </c>
      <c r="D7" s="9"/>
      <c r="E7" s="9"/>
      <c r="F7" s="9"/>
      <c r="G7" s="10" t="s">
        <v>18</v>
      </c>
      <c r="H7" s="9">
        <v>16390000</v>
      </c>
      <c r="I7" s="11"/>
      <c r="L7" s="77"/>
      <c r="M7" s="77"/>
      <c r="N7" s="77"/>
    </row>
    <row r="8" spans="2:16" x14ac:dyDescent="0.25">
      <c r="B8" s="8" t="s">
        <v>19</v>
      </c>
      <c r="C8" s="8" t="s">
        <v>17</v>
      </c>
      <c r="D8" s="9"/>
      <c r="E8" s="9"/>
      <c r="F8" s="9"/>
      <c r="G8" s="10" t="s">
        <v>18</v>
      </c>
      <c r="H8" s="9">
        <v>14000000</v>
      </c>
      <c r="I8" s="11"/>
      <c r="L8" s="77"/>
      <c r="M8" s="77"/>
      <c r="N8" s="77"/>
    </row>
    <row r="9" spans="2:16" x14ac:dyDescent="0.25">
      <c r="B9" s="8" t="s">
        <v>20</v>
      </c>
      <c r="C9" s="8" t="s">
        <v>17</v>
      </c>
      <c r="D9" s="9"/>
      <c r="E9" s="9"/>
      <c r="F9" s="9"/>
      <c r="G9" s="10" t="s">
        <v>21</v>
      </c>
      <c r="H9" s="12">
        <v>10000000</v>
      </c>
      <c r="I9" s="11"/>
      <c r="L9" s="77"/>
      <c r="M9" s="77"/>
      <c r="N9" s="77"/>
    </row>
    <row r="10" spans="2:16" ht="30" x14ac:dyDescent="0.25">
      <c r="B10" s="8" t="s">
        <v>22</v>
      </c>
      <c r="C10" s="8" t="s">
        <v>17</v>
      </c>
      <c r="D10" s="9"/>
      <c r="E10" s="9"/>
      <c r="F10" s="9"/>
      <c r="G10" s="10" t="s">
        <v>23</v>
      </c>
      <c r="H10" s="9">
        <v>2117378</v>
      </c>
      <c r="I10" s="11"/>
      <c r="L10" s="77"/>
      <c r="M10" s="77"/>
      <c r="N10" s="77"/>
    </row>
    <row r="11" spans="2:16" x14ac:dyDescent="0.25">
      <c r="B11" s="8" t="s">
        <v>24</v>
      </c>
      <c r="C11" s="8" t="s">
        <v>17</v>
      </c>
      <c r="D11" s="9"/>
      <c r="E11" s="9"/>
      <c r="F11" s="9"/>
      <c r="G11" s="10" t="s">
        <v>23</v>
      </c>
      <c r="H11" s="9">
        <v>663794</v>
      </c>
      <c r="I11" s="11"/>
      <c r="L11" s="77"/>
      <c r="M11" s="77"/>
      <c r="N11" s="77"/>
    </row>
    <row r="12" spans="2:16" ht="30" x14ac:dyDescent="0.25">
      <c r="B12" s="8" t="s">
        <v>25</v>
      </c>
      <c r="C12" s="8" t="s">
        <v>17</v>
      </c>
      <c r="D12" s="9"/>
      <c r="E12" s="9"/>
      <c r="F12" s="9"/>
      <c r="G12" s="10" t="s">
        <v>26</v>
      </c>
      <c r="H12" s="9">
        <v>1188455</v>
      </c>
      <c r="I12" s="11"/>
      <c r="L12" s="77"/>
      <c r="M12" s="77"/>
      <c r="N12" s="77"/>
    </row>
    <row r="13" spans="2:16" x14ac:dyDescent="0.25">
      <c r="B13" s="8" t="s">
        <v>27</v>
      </c>
      <c r="C13" s="8" t="s">
        <v>17</v>
      </c>
      <c r="D13" s="9"/>
      <c r="E13" s="9"/>
      <c r="F13" s="9"/>
      <c r="G13" s="10" t="s">
        <v>26</v>
      </c>
      <c r="H13" s="9">
        <v>2421249</v>
      </c>
      <c r="I13" s="11"/>
      <c r="L13" s="77"/>
      <c r="M13" s="77"/>
      <c r="N13" s="77"/>
    </row>
    <row r="14" spans="2:16" x14ac:dyDescent="0.25">
      <c r="B14" s="8" t="s">
        <v>28</v>
      </c>
      <c r="C14" s="8" t="s">
        <v>17</v>
      </c>
      <c r="D14" s="9"/>
      <c r="E14" s="9"/>
      <c r="F14" s="9"/>
      <c r="G14" s="10" t="s">
        <v>23</v>
      </c>
      <c r="H14" s="9">
        <v>3444514</v>
      </c>
      <c r="I14" s="11"/>
      <c r="L14" s="77"/>
      <c r="M14" s="77"/>
      <c r="N14" s="77"/>
    </row>
    <row r="15" spans="2:16" ht="30" x14ac:dyDescent="0.25">
      <c r="B15" s="8" t="s">
        <v>29</v>
      </c>
      <c r="C15" s="8" t="s">
        <v>17</v>
      </c>
      <c r="D15" s="9"/>
      <c r="E15" s="9"/>
      <c r="F15" s="9"/>
      <c r="G15" s="10" t="s">
        <v>30</v>
      </c>
      <c r="H15" s="9">
        <v>3444514</v>
      </c>
      <c r="I15" s="11"/>
      <c r="L15" s="77"/>
      <c r="M15" s="77"/>
      <c r="N15" s="77"/>
    </row>
    <row r="16" spans="2:16" ht="30" x14ac:dyDescent="0.25">
      <c r="B16" s="8" t="s">
        <v>31</v>
      </c>
      <c r="C16" s="8" t="s">
        <v>17</v>
      </c>
      <c r="D16" s="9"/>
      <c r="E16" s="9"/>
      <c r="F16" s="9"/>
      <c r="G16" s="10" t="s">
        <v>32</v>
      </c>
      <c r="H16" s="9">
        <v>2843499</v>
      </c>
      <c r="I16" s="11"/>
      <c r="L16" s="77"/>
      <c r="M16" s="77"/>
      <c r="N16" s="77"/>
    </row>
    <row r="17" spans="2:14" x14ac:dyDescent="0.25">
      <c r="B17" s="8" t="s">
        <v>33</v>
      </c>
      <c r="C17" s="8" t="s">
        <v>17</v>
      </c>
      <c r="D17" s="9"/>
      <c r="E17" s="9"/>
      <c r="F17" s="9"/>
      <c r="G17" s="10" t="s">
        <v>32</v>
      </c>
      <c r="H17" s="9">
        <v>2754222</v>
      </c>
      <c r="I17" s="11"/>
      <c r="L17" s="77"/>
      <c r="M17" s="77"/>
      <c r="N17" s="77"/>
    </row>
    <row r="18" spans="2:14" x14ac:dyDescent="0.25">
      <c r="B18" s="8" t="s">
        <v>34</v>
      </c>
      <c r="C18" s="8" t="s">
        <v>17</v>
      </c>
      <c r="D18" s="9"/>
      <c r="E18" s="9"/>
      <c r="F18" s="9"/>
      <c r="G18" s="10" t="s">
        <v>35</v>
      </c>
      <c r="H18" s="9">
        <v>25886405</v>
      </c>
      <c r="I18" s="11"/>
      <c r="L18" s="77"/>
      <c r="M18" s="77"/>
      <c r="N18" s="77"/>
    </row>
    <row r="19" spans="2:14" x14ac:dyDescent="0.25">
      <c r="B19" s="8" t="s">
        <v>36</v>
      </c>
      <c r="C19" s="8" t="s">
        <v>17</v>
      </c>
      <c r="D19" s="9"/>
      <c r="E19" s="9"/>
      <c r="F19" s="9"/>
      <c r="G19" s="10" t="s">
        <v>37</v>
      </c>
      <c r="H19" s="9">
        <v>2827974</v>
      </c>
      <c r="I19" s="11"/>
      <c r="L19" s="77"/>
      <c r="M19" s="77"/>
      <c r="N19" s="77"/>
    </row>
    <row r="20" spans="2:14" x14ac:dyDescent="0.25">
      <c r="B20" s="8" t="s">
        <v>38</v>
      </c>
      <c r="C20" s="8" t="s">
        <v>17</v>
      </c>
      <c r="D20" s="9"/>
      <c r="E20" s="9"/>
      <c r="F20" s="9"/>
      <c r="G20" s="10" t="s">
        <v>39</v>
      </c>
      <c r="H20" s="9">
        <v>724500</v>
      </c>
      <c r="I20" s="11"/>
      <c r="L20" s="77"/>
      <c r="M20" s="77"/>
      <c r="N20" s="77"/>
    </row>
    <row r="21" spans="2:14" x14ac:dyDescent="0.25">
      <c r="B21" s="8" t="s">
        <v>40</v>
      </c>
      <c r="C21" s="8" t="s">
        <v>17</v>
      </c>
      <c r="D21" s="9"/>
      <c r="E21" s="9"/>
      <c r="F21" s="9"/>
      <c r="G21" s="10" t="s">
        <v>41</v>
      </c>
      <c r="H21" s="9">
        <v>1117646</v>
      </c>
      <c r="I21" s="11"/>
      <c r="L21" s="77"/>
      <c r="M21" s="77"/>
      <c r="N21" s="77"/>
    </row>
    <row r="22" spans="2:14" ht="30" x14ac:dyDescent="0.25">
      <c r="B22" s="8" t="s">
        <v>42</v>
      </c>
      <c r="C22" s="8" t="s">
        <v>17</v>
      </c>
      <c r="D22" s="9"/>
      <c r="E22" s="9"/>
      <c r="F22" s="9"/>
      <c r="G22" s="10" t="s">
        <v>43</v>
      </c>
      <c r="H22" s="9">
        <v>9293879.0299999993</v>
      </c>
      <c r="I22" s="11"/>
      <c r="L22" s="77"/>
      <c r="M22" s="77"/>
      <c r="N22" s="77"/>
    </row>
    <row r="23" spans="2:14" x14ac:dyDescent="0.25">
      <c r="B23" s="3"/>
      <c r="C23" s="3"/>
      <c r="D23" s="4"/>
      <c r="E23" s="4"/>
      <c r="F23" s="4"/>
      <c r="G23" s="5"/>
      <c r="H23" s="4"/>
      <c r="I23" s="6"/>
      <c r="L23" s="77"/>
      <c r="M23" s="77"/>
      <c r="N23" s="77"/>
    </row>
    <row r="24" spans="2:14" x14ac:dyDescent="0.25">
      <c r="B24" s="3"/>
      <c r="C24" s="3"/>
      <c r="D24" s="4"/>
      <c r="E24" s="4"/>
      <c r="F24" s="4"/>
      <c r="G24" s="5"/>
      <c r="H24" s="4"/>
      <c r="I24" s="6"/>
      <c r="L24" s="77"/>
      <c r="M24" s="77"/>
      <c r="N24" s="77"/>
    </row>
    <row r="25" spans="2:14" x14ac:dyDescent="0.25">
      <c r="B25" s="13" t="s">
        <v>44</v>
      </c>
      <c r="C25" s="14"/>
      <c r="D25" s="15"/>
      <c r="E25" s="15"/>
      <c r="F25" s="15"/>
      <c r="G25" s="16"/>
      <c r="H25" s="15"/>
      <c r="I25" s="17"/>
      <c r="L25" s="77"/>
      <c r="M25" s="77"/>
      <c r="N25" s="77"/>
    </row>
    <row r="26" spans="2:14" ht="30" x14ac:dyDescent="0.25">
      <c r="B26" s="3" t="s">
        <v>45</v>
      </c>
      <c r="C26" s="3" t="s">
        <v>46</v>
      </c>
      <c r="D26" s="4">
        <v>1690563.33</v>
      </c>
      <c r="E26" s="4"/>
      <c r="F26" s="4"/>
      <c r="G26" s="5"/>
      <c r="H26" s="4"/>
      <c r="I26" s="6"/>
      <c r="L26" s="77"/>
      <c r="M26" s="77"/>
      <c r="N26" s="77"/>
    </row>
    <row r="27" spans="2:14" ht="30" x14ac:dyDescent="0.25">
      <c r="B27" s="3" t="s">
        <v>47</v>
      </c>
      <c r="C27" s="3" t="s">
        <v>48</v>
      </c>
      <c r="D27" s="4">
        <v>522697.58000000194</v>
      </c>
      <c r="E27" s="4"/>
      <c r="F27" s="4"/>
      <c r="G27" s="5"/>
      <c r="H27" s="4"/>
      <c r="I27" s="6"/>
      <c r="L27" s="77"/>
      <c r="M27" s="77"/>
      <c r="N27" s="77"/>
    </row>
    <row r="28" spans="2:14" x14ac:dyDescent="0.25">
      <c r="B28" s="3" t="s">
        <v>49</v>
      </c>
      <c r="C28" s="3" t="s">
        <v>50</v>
      </c>
      <c r="D28" s="4">
        <v>642884.74000000022</v>
      </c>
      <c r="E28" s="4"/>
      <c r="F28" s="4"/>
      <c r="G28" s="5"/>
      <c r="H28" s="4"/>
      <c r="I28" s="6"/>
      <c r="L28" s="77"/>
      <c r="M28" s="77"/>
      <c r="N28" s="77"/>
    </row>
    <row r="29" spans="2:14" ht="30" x14ac:dyDescent="0.25">
      <c r="B29" s="8" t="s">
        <v>51</v>
      </c>
      <c r="C29" s="8" t="s">
        <v>52</v>
      </c>
      <c r="D29" s="9"/>
      <c r="E29" s="9"/>
      <c r="F29" s="9"/>
      <c r="G29" s="10">
        <v>2028</v>
      </c>
      <c r="H29" s="9">
        <v>850000</v>
      </c>
      <c r="I29" s="11"/>
      <c r="L29" s="77"/>
      <c r="M29" s="77"/>
      <c r="N29" s="77"/>
    </row>
    <row r="30" spans="2:14" x14ac:dyDescent="0.25">
      <c r="B30" s="8" t="s">
        <v>53</v>
      </c>
      <c r="C30" s="8" t="s">
        <v>54</v>
      </c>
      <c r="D30" s="9"/>
      <c r="E30" s="9"/>
      <c r="F30" s="9"/>
      <c r="G30" s="10">
        <v>2028</v>
      </c>
      <c r="H30" s="9">
        <v>1000000</v>
      </c>
      <c r="I30" s="11"/>
      <c r="L30" s="77"/>
      <c r="M30" s="77"/>
      <c r="N30" s="77"/>
    </row>
    <row r="31" spans="2:14" x14ac:dyDescent="0.25">
      <c r="B31" s="8" t="s">
        <v>55</v>
      </c>
      <c r="C31" s="8" t="s">
        <v>56</v>
      </c>
      <c r="D31" s="9"/>
      <c r="E31" s="9"/>
      <c r="F31" s="9"/>
      <c r="G31" s="10">
        <v>2028</v>
      </c>
      <c r="H31" s="9">
        <v>900000</v>
      </c>
      <c r="I31" s="11"/>
      <c r="L31" s="77"/>
      <c r="M31" s="77"/>
      <c r="N31" s="77"/>
    </row>
    <row r="32" spans="2:14" x14ac:dyDescent="0.25">
      <c r="B32" s="8" t="s">
        <v>57</v>
      </c>
      <c r="C32" s="8" t="s">
        <v>58</v>
      </c>
      <c r="D32" s="9"/>
      <c r="E32" s="9"/>
      <c r="F32" s="9"/>
      <c r="G32" s="10">
        <v>2026</v>
      </c>
      <c r="H32" s="9">
        <v>500000</v>
      </c>
      <c r="I32" s="11"/>
      <c r="L32" s="77"/>
      <c r="M32" s="77"/>
      <c r="N32" s="77"/>
    </row>
    <row r="33" spans="1:17" ht="30" x14ac:dyDescent="0.25">
      <c r="B33" s="8" t="s">
        <v>59</v>
      </c>
      <c r="C33" s="8" t="s">
        <v>60</v>
      </c>
      <c r="D33" s="9"/>
      <c r="E33" s="9"/>
      <c r="F33" s="9"/>
      <c r="G33" s="10">
        <v>2027</v>
      </c>
      <c r="H33" s="9">
        <v>750000</v>
      </c>
      <c r="I33" s="11"/>
      <c r="L33" s="77"/>
      <c r="M33" s="77"/>
      <c r="N33" s="77"/>
    </row>
    <row r="34" spans="1:17" x14ac:dyDescent="0.25">
      <c r="B34" s="8" t="s">
        <v>61</v>
      </c>
      <c r="C34" s="8" t="s">
        <v>62</v>
      </c>
      <c r="D34" s="9"/>
      <c r="E34" s="9"/>
      <c r="F34" s="9"/>
      <c r="G34" s="10">
        <v>2027</v>
      </c>
      <c r="H34" s="9">
        <v>658000</v>
      </c>
      <c r="I34" s="11"/>
      <c r="L34" s="77"/>
      <c r="M34" s="77"/>
      <c r="N34" s="77"/>
    </row>
    <row r="35" spans="1:17" ht="30" x14ac:dyDescent="0.25">
      <c r="B35" s="8" t="s">
        <v>63</v>
      </c>
      <c r="C35" s="8" t="s">
        <v>62</v>
      </c>
      <c r="D35" s="9"/>
      <c r="E35" s="9"/>
      <c r="F35" s="9"/>
      <c r="G35" s="10">
        <v>2027</v>
      </c>
      <c r="H35" s="9">
        <v>1569000</v>
      </c>
      <c r="I35" s="11"/>
      <c r="L35" s="77"/>
      <c r="M35" s="77"/>
      <c r="N35" s="77"/>
    </row>
    <row r="36" spans="1:17" x14ac:dyDescent="0.25">
      <c r="B36" s="8" t="s">
        <v>64</v>
      </c>
      <c r="C36" s="8"/>
      <c r="D36" s="9"/>
      <c r="E36" s="9"/>
      <c r="F36" s="9"/>
      <c r="G36" s="10" t="s">
        <v>65</v>
      </c>
      <c r="H36" s="9">
        <v>7500000</v>
      </c>
      <c r="I36" s="11"/>
      <c r="L36" s="77"/>
      <c r="M36" s="77"/>
      <c r="N36" s="77"/>
    </row>
    <row r="37" spans="1:17" ht="30" x14ac:dyDescent="0.25">
      <c r="B37" s="8" t="s">
        <v>66</v>
      </c>
      <c r="C37" s="8" t="s">
        <v>67</v>
      </c>
      <c r="D37" s="9"/>
      <c r="E37" s="9"/>
      <c r="F37" s="9"/>
      <c r="G37" s="10">
        <v>2027</v>
      </c>
      <c r="H37" s="9">
        <v>750000</v>
      </c>
      <c r="I37" s="11"/>
      <c r="L37" s="77"/>
      <c r="M37" s="77"/>
      <c r="N37" s="77"/>
    </row>
    <row r="38" spans="1:17" x14ac:dyDescent="0.25">
      <c r="B38" s="8" t="s">
        <v>68</v>
      </c>
      <c r="C38" s="8" t="s">
        <v>69</v>
      </c>
      <c r="D38" s="9"/>
      <c r="E38" s="9"/>
      <c r="F38" s="9"/>
      <c r="G38" s="10" t="s">
        <v>65</v>
      </c>
      <c r="H38" s="9">
        <v>5000000</v>
      </c>
      <c r="I38" s="11"/>
      <c r="L38" s="77"/>
      <c r="M38" s="77"/>
      <c r="N38" s="77"/>
    </row>
    <row r="39" spans="1:17" x14ac:dyDescent="0.25">
      <c r="B39" s="8" t="s">
        <v>70</v>
      </c>
      <c r="C39" s="8" t="s">
        <v>69</v>
      </c>
      <c r="D39" s="9"/>
      <c r="E39" s="9"/>
      <c r="F39" s="9"/>
      <c r="G39" s="10">
        <v>2028</v>
      </c>
      <c r="H39" s="9">
        <v>5000000</v>
      </c>
      <c r="I39" s="11"/>
      <c r="L39" s="77"/>
      <c r="M39" s="77"/>
      <c r="N39" s="77"/>
    </row>
    <row r="40" spans="1:17" ht="30" x14ac:dyDescent="0.25">
      <c r="B40" s="18" t="s">
        <v>71</v>
      </c>
      <c r="C40" s="8" t="s">
        <v>72</v>
      </c>
      <c r="D40" s="9"/>
      <c r="E40" s="9"/>
      <c r="F40" s="9"/>
      <c r="G40" s="10">
        <v>2027</v>
      </c>
      <c r="H40" s="9">
        <v>900000</v>
      </c>
      <c r="I40" s="11"/>
      <c r="L40" s="77"/>
      <c r="M40" s="77"/>
      <c r="N40" s="77"/>
    </row>
    <row r="41" spans="1:17" ht="30" x14ac:dyDescent="0.25">
      <c r="B41" s="3" t="s">
        <v>73</v>
      </c>
      <c r="C41" s="3" t="s">
        <v>74</v>
      </c>
      <c r="D41" s="4"/>
      <c r="E41" s="4"/>
      <c r="F41" s="4"/>
      <c r="G41" s="5">
        <v>2026</v>
      </c>
      <c r="H41" s="4">
        <v>450000</v>
      </c>
      <c r="I41" s="6"/>
      <c r="L41" s="77"/>
      <c r="M41" s="77"/>
      <c r="N41" s="77"/>
    </row>
    <row r="42" spans="1:17" s="19" customFormat="1" x14ac:dyDescent="0.25">
      <c r="B42" s="8" t="s">
        <v>75</v>
      </c>
      <c r="C42" s="8" t="s">
        <v>76</v>
      </c>
      <c r="D42" s="9"/>
      <c r="E42" s="9"/>
      <c r="F42" s="9"/>
      <c r="G42" s="10">
        <v>2026</v>
      </c>
      <c r="H42" s="9">
        <v>605000</v>
      </c>
      <c r="I42" s="11" t="s">
        <v>77</v>
      </c>
      <c r="L42" s="77"/>
      <c r="M42" s="77"/>
      <c r="N42" s="77"/>
      <c r="O42"/>
      <c r="P42"/>
    </row>
    <row r="43" spans="1:17" s="21" customFormat="1" x14ac:dyDescent="0.25">
      <c r="A43" s="19"/>
      <c r="B43" s="3" t="s">
        <v>78</v>
      </c>
      <c r="C43" s="3" t="s">
        <v>79</v>
      </c>
      <c r="D43" s="4"/>
      <c r="E43" s="20"/>
      <c r="F43" s="4"/>
      <c r="G43" s="5" t="s">
        <v>80</v>
      </c>
      <c r="H43" s="4">
        <v>50000000</v>
      </c>
      <c r="I43" s="3"/>
      <c r="L43" s="77"/>
      <c r="M43" s="77"/>
      <c r="N43" s="77"/>
      <c r="O43"/>
      <c r="P43"/>
      <c r="Q43" s="19"/>
    </row>
    <row r="44" spans="1:17" s="21" customFormat="1" x14ac:dyDescent="0.25">
      <c r="A44" s="19"/>
      <c r="B44" s="3" t="s">
        <v>81</v>
      </c>
      <c r="C44" s="3" t="s">
        <v>82</v>
      </c>
      <c r="D44" s="4"/>
      <c r="E44" s="20"/>
      <c r="F44" s="4"/>
      <c r="G44" s="5" t="s">
        <v>83</v>
      </c>
      <c r="H44" s="4">
        <v>2500000</v>
      </c>
      <c r="I44" s="3"/>
      <c r="L44" s="77"/>
      <c r="M44" s="77"/>
      <c r="N44" s="77"/>
      <c r="O44"/>
      <c r="P44"/>
      <c r="Q44" s="19"/>
    </row>
    <row r="45" spans="1:17" s="21" customFormat="1" x14ac:dyDescent="0.25">
      <c r="A45" s="19"/>
      <c r="B45" s="3" t="s">
        <v>84</v>
      </c>
      <c r="C45" s="3" t="s">
        <v>82</v>
      </c>
      <c r="D45" s="4"/>
      <c r="E45" s="20"/>
      <c r="F45" s="4"/>
      <c r="G45" s="5" t="s">
        <v>85</v>
      </c>
      <c r="H45" s="4">
        <v>2500000</v>
      </c>
      <c r="I45" s="3"/>
      <c r="L45" s="77"/>
      <c r="M45" s="77"/>
      <c r="N45" s="77"/>
      <c r="O45"/>
      <c r="P45"/>
      <c r="Q45" s="19"/>
    </row>
    <row r="46" spans="1:17" s="21" customFormat="1" x14ac:dyDescent="0.25">
      <c r="A46" s="19"/>
      <c r="B46" s="3" t="s">
        <v>86</v>
      </c>
      <c r="C46" s="3" t="s">
        <v>82</v>
      </c>
      <c r="D46" s="4"/>
      <c r="E46" s="20"/>
      <c r="F46" s="4"/>
      <c r="G46" s="5" t="s">
        <v>87</v>
      </c>
      <c r="H46" s="4">
        <v>40000000</v>
      </c>
      <c r="I46" s="3"/>
      <c r="L46" s="77"/>
      <c r="M46" s="77"/>
      <c r="N46" s="77"/>
      <c r="O46"/>
      <c r="P46"/>
      <c r="Q46" s="19"/>
    </row>
    <row r="47" spans="1:17" s="21" customFormat="1" x14ac:dyDescent="0.25">
      <c r="A47" s="19"/>
      <c r="B47" s="3" t="s">
        <v>88</v>
      </c>
      <c r="C47" s="3" t="s">
        <v>89</v>
      </c>
      <c r="D47" s="4"/>
      <c r="E47" s="20"/>
      <c r="F47" s="4"/>
      <c r="G47" s="5" t="s">
        <v>90</v>
      </c>
      <c r="H47" s="4">
        <v>2000000</v>
      </c>
      <c r="I47" s="3"/>
      <c r="L47" s="77"/>
      <c r="M47" s="77"/>
      <c r="N47" s="77"/>
      <c r="O47"/>
      <c r="P47"/>
      <c r="Q47" s="19"/>
    </row>
    <row r="48" spans="1:17" s="21" customFormat="1" x14ac:dyDescent="0.25">
      <c r="A48" s="19"/>
      <c r="B48" s="3" t="s">
        <v>91</v>
      </c>
      <c r="C48" s="3" t="s">
        <v>82</v>
      </c>
      <c r="D48" s="4"/>
      <c r="E48" s="20"/>
      <c r="F48" s="4"/>
      <c r="G48" s="5" t="s">
        <v>92</v>
      </c>
      <c r="H48" s="4">
        <v>5000000</v>
      </c>
      <c r="I48" s="3"/>
      <c r="J48" s="65"/>
      <c r="L48" s="77"/>
      <c r="M48" s="77"/>
      <c r="N48" s="77"/>
      <c r="O48"/>
      <c r="P48"/>
      <c r="Q48" s="19"/>
    </row>
    <row r="49" spans="1:17" s="21" customFormat="1" x14ac:dyDescent="0.25">
      <c r="A49" s="19"/>
      <c r="B49" s="3" t="s">
        <v>93</v>
      </c>
      <c r="C49" s="3" t="s">
        <v>94</v>
      </c>
      <c r="D49" s="4"/>
      <c r="E49" s="20"/>
      <c r="F49" s="4"/>
      <c r="G49" s="5" t="s">
        <v>35</v>
      </c>
      <c r="H49" s="4">
        <v>1000000</v>
      </c>
      <c r="I49" s="3"/>
      <c r="J49" s="65"/>
      <c r="L49" s="77"/>
      <c r="M49" s="77"/>
      <c r="N49" s="77"/>
      <c r="O49"/>
      <c r="P49"/>
      <c r="Q49" s="19"/>
    </row>
    <row r="50" spans="1:17" s="21" customFormat="1" x14ac:dyDescent="0.25">
      <c r="A50" s="19"/>
      <c r="B50" s="3" t="s">
        <v>95</v>
      </c>
      <c r="C50" s="3" t="s">
        <v>94</v>
      </c>
      <c r="D50" s="4"/>
      <c r="E50" s="20"/>
      <c r="F50" s="4"/>
      <c r="G50" s="5" t="s">
        <v>92</v>
      </c>
      <c r="H50" s="4">
        <v>2000000</v>
      </c>
      <c r="I50" s="3"/>
      <c r="J50" s="65"/>
      <c r="L50" s="77"/>
      <c r="M50" s="77"/>
      <c r="N50" s="77"/>
      <c r="O50"/>
      <c r="P50"/>
      <c r="Q50" s="19"/>
    </row>
    <row r="51" spans="1:17" s="21" customFormat="1" x14ac:dyDescent="0.25">
      <c r="A51" s="19"/>
      <c r="B51" s="3" t="s">
        <v>96</v>
      </c>
      <c r="C51" s="3"/>
      <c r="D51" s="4"/>
      <c r="E51" s="20"/>
      <c r="F51" s="4"/>
      <c r="G51" s="5" t="s">
        <v>97</v>
      </c>
      <c r="H51" s="4">
        <v>5000000</v>
      </c>
      <c r="I51" s="3"/>
      <c r="J51" s="65"/>
      <c r="L51" s="77"/>
      <c r="M51" s="77"/>
      <c r="N51" s="77"/>
      <c r="O51"/>
      <c r="P51"/>
      <c r="Q51" s="19"/>
    </row>
    <row r="52" spans="1:17" ht="30" x14ac:dyDescent="0.25">
      <c r="B52" s="22" t="s">
        <v>98</v>
      </c>
      <c r="C52" s="3" t="s">
        <v>99</v>
      </c>
      <c r="D52" s="4"/>
      <c r="E52" s="4"/>
      <c r="F52" s="4"/>
      <c r="G52" s="5" t="s">
        <v>100</v>
      </c>
      <c r="H52" s="23">
        <v>2500000</v>
      </c>
      <c r="I52" s="3"/>
      <c r="J52" s="65"/>
      <c r="L52" s="77"/>
      <c r="M52" s="77"/>
      <c r="N52" s="77"/>
    </row>
    <row r="53" spans="1:17" x14ac:dyDescent="0.25">
      <c r="B53" s="22" t="s">
        <v>101</v>
      </c>
      <c r="C53" s="3" t="s">
        <v>99</v>
      </c>
      <c r="D53" s="4"/>
      <c r="E53" s="4"/>
      <c r="F53" s="4"/>
      <c r="G53" s="5" t="s">
        <v>102</v>
      </c>
      <c r="H53" s="24">
        <v>2000000</v>
      </c>
      <c r="I53" s="3"/>
      <c r="J53" s="65"/>
      <c r="L53" s="77"/>
      <c r="M53" s="77"/>
      <c r="N53" s="77"/>
    </row>
    <row r="54" spans="1:17" x14ac:dyDescent="0.25">
      <c r="B54" s="3" t="s">
        <v>103</v>
      </c>
      <c r="C54" s="3" t="s">
        <v>99</v>
      </c>
      <c r="D54" s="4"/>
      <c r="E54" s="4"/>
      <c r="F54" s="4"/>
      <c r="G54" s="5" t="s">
        <v>21</v>
      </c>
      <c r="H54" s="4">
        <v>500000</v>
      </c>
      <c r="I54" s="6"/>
      <c r="J54" s="66"/>
      <c r="L54" s="77"/>
      <c r="M54" s="77"/>
      <c r="N54" s="77"/>
    </row>
    <row r="55" spans="1:17" x14ac:dyDescent="0.25">
      <c r="B55" s="3" t="s">
        <v>104</v>
      </c>
      <c r="C55" s="3" t="s">
        <v>99</v>
      </c>
      <c r="D55" s="4"/>
      <c r="E55" s="4"/>
      <c r="F55" s="4"/>
      <c r="G55" s="5" t="s">
        <v>21</v>
      </c>
      <c r="H55" s="4">
        <v>1200000</v>
      </c>
      <c r="I55" s="6"/>
      <c r="J55" s="66"/>
      <c r="L55" s="77"/>
      <c r="M55" s="77"/>
      <c r="N55" s="77"/>
    </row>
    <row r="56" spans="1:17" ht="30" x14ac:dyDescent="0.25">
      <c r="B56" s="3" t="s">
        <v>105</v>
      </c>
      <c r="C56" s="3" t="s">
        <v>82</v>
      </c>
      <c r="D56" s="4"/>
      <c r="E56" s="4"/>
      <c r="F56" s="4"/>
      <c r="G56" s="5" t="s">
        <v>106</v>
      </c>
      <c r="H56" s="4">
        <v>1000000</v>
      </c>
      <c r="I56" s="6"/>
      <c r="J56" s="66"/>
      <c r="L56" s="77"/>
      <c r="M56" s="77"/>
      <c r="N56" s="77"/>
    </row>
    <row r="57" spans="1:17" s="26" customFormat="1" ht="30" x14ac:dyDescent="0.25">
      <c r="A57"/>
      <c r="B57" s="8" t="s">
        <v>107</v>
      </c>
      <c r="C57" s="8" t="s">
        <v>108</v>
      </c>
      <c r="D57" s="9"/>
      <c r="E57" s="25"/>
      <c r="F57" s="9"/>
      <c r="G57" s="10" t="s">
        <v>109</v>
      </c>
      <c r="H57" s="9">
        <v>1500000</v>
      </c>
      <c r="I57" s="8"/>
      <c r="J57"/>
      <c r="K57"/>
      <c r="L57" s="77"/>
      <c r="M57" s="77"/>
      <c r="N57" s="77"/>
      <c r="O57"/>
      <c r="P57"/>
      <c r="Q57"/>
    </row>
    <row r="58" spans="1:17" s="26" customFormat="1" ht="30" x14ac:dyDescent="0.25">
      <c r="A58"/>
      <c r="B58" s="8" t="s">
        <v>110</v>
      </c>
      <c r="C58" s="8" t="s">
        <v>108</v>
      </c>
      <c r="D58" s="9"/>
      <c r="E58" s="25"/>
      <c r="F58" s="9"/>
      <c r="G58" s="10" t="s">
        <v>111</v>
      </c>
      <c r="H58" s="9">
        <v>1400000</v>
      </c>
      <c r="I58" s="8"/>
      <c r="J58"/>
      <c r="K58"/>
      <c r="L58" s="77"/>
      <c r="M58" s="77"/>
      <c r="N58" s="77"/>
      <c r="O58"/>
      <c r="P58"/>
      <c r="Q58"/>
    </row>
    <row r="59" spans="1:17" s="26" customFormat="1" x14ac:dyDescent="0.25">
      <c r="A59"/>
      <c r="B59" s="8" t="s">
        <v>112</v>
      </c>
      <c r="C59" s="8" t="s">
        <v>108</v>
      </c>
      <c r="D59" s="9"/>
      <c r="E59" s="25"/>
      <c r="F59" s="9"/>
      <c r="G59" s="10" t="s">
        <v>113</v>
      </c>
      <c r="H59" s="9">
        <v>600000</v>
      </c>
      <c r="I59" s="8"/>
      <c r="J59"/>
      <c r="K59"/>
      <c r="L59" s="77"/>
      <c r="M59" s="77"/>
      <c r="N59" s="77"/>
      <c r="O59"/>
      <c r="P59"/>
      <c r="Q59"/>
    </row>
    <row r="60" spans="1:17" s="26" customFormat="1" x14ac:dyDescent="0.25">
      <c r="A60"/>
      <c r="B60" s="8" t="s">
        <v>114</v>
      </c>
      <c r="C60" s="8" t="s">
        <v>108</v>
      </c>
      <c r="D60" s="9"/>
      <c r="E60" s="25"/>
      <c r="F60" s="9"/>
      <c r="G60" s="10">
        <v>2026</v>
      </c>
      <c r="H60" s="9">
        <v>700000</v>
      </c>
      <c r="I60" s="8"/>
      <c r="J60"/>
      <c r="K60"/>
      <c r="L60" s="77"/>
      <c r="M60" s="77"/>
      <c r="N60" s="77"/>
      <c r="O60"/>
      <c r="P60"/>
      <c r="Q60"/>
    </row>
    <row r="61" spans="1:17" s="26" customFormat="1" x14ac:dyDescent="0.25">
      <c r="A61"/>
      <c r="B61" s="8" t="s">
        <v>115</v>
      </c>
      <c r="C61" s="8" t="s">
        <v>108</v>
      </c>
      <c r="D61" s="9"/>
      <c r="E61" s="25"/>
      <c r="F61" s="9"/>
      <c r="G61" s="10" t="s">
        <v>116</v>
      </c>
      <c r="H61" s="9">
        <v>5000000</v>
      </c>
      <c r="I61" s="8"/>
      <c r="J61"/>
      <c r="K61"/>
      <c r="L61" s="77"/>
      <c r="M61" s="77"/>
      <c r="N61" s="77"/>
      <c r="O61"/>
      <c r="P61"/>
      <c r="Q61"/>
    </row>
    <row r="62" spans="1:17" s="26" customFormat="1" x14ac:dyDescent="0.25">
      <c r="A62"/>
      <c r="B62" s="8" t="s">
        <v>117</v>
      </c>
      <c r="C62" s="8" t="s">
        <v>99</v>
      </c>
      <c r="D62" s="9"/>
      <c r="E62" s="25"/>
      <c r="F62" s="9"/>
      <c r="G62" s="10" t="s">
        <v>21</v>
      </c>
      <c r="H62" s="9">
        <v>2000000</v>
      </c>
      <c r="I62" s="8"/>
      <c r="J62"/>
      <c r="K62"/>
      <c r="L62" s="77"/>
      <c r="M62" s="77"/>
      <c r="N62" s="77"/>
      <c r="O62"/>
      <c r="P62"/>
      <c r="Q62"/>
    </row>
    <row r="63" spans="1:17" x14ac:dyDescent="0.25">
      <c r="B63" s="27" t="s">
        <v>118</v>
      </c>
      <c r="C63" s="3" t="s">
        <v>119</v>
      </c>
      <c r="D63" s="4"/>
      <c r="E63" s="4"/>
      <c r="F63" s="4"/>
      <c r="G63" s="5">
        <v>2026</v>
      </c>
      <c r="H63" s="23">
        <v>2000000</v>
      </c>
      <c r="I63" s="3"/>
      <c r="L63" s="77"/>
      <c r="M63" s="77"/>
      <c r="N63" s="77"/>
    </row>
    <row r="64" spans="1:17" x14ac:dyDescent="0.25">
      <c r="B64" s="27" t="s">
        <v>76</v>
      </c>
      <c r="C64" s="3"/>
      <c r="D64" s="4"/>
      <c r="E64" s="4"/>
      <c r="F64" s="4"/>
      <c r="G64" s="5" t="s">
        <v>21</v>
      </c>
      <c r="H64" s="23">
        <v>1000000</v>
      </c>
      <c r="I64" s="3"/>
      <c r="L64" s="77"/>
      <c r="M64" s="77"/>
      <c r="N64" s="77"/>
    </row>
    <row r="65" spans="2:14" x14ac:dyDescent="0.25">
      <c r="B65" s="27"/>
      <c r="C65" s="3"/>
      <c r="D65" s="4"/>
      <c r="E65" s="4"/>
      <c r="F65" s="4"/>
      <c r="G65" s="5"/>
      <c r="H65" s="23"/>
      <c r="I65" s="3"/>
      <c r="L65" s="77"/>
      <c r="M65" s="77"/>
      <c r="N65" s="77"/>
    </row>
    <row r="66" spans="2:14" x14ac:dyDescent="0.25">
      <c r="B66" s="13" t="s">
        <v>120</v>
      </c>
      <c r="C66" s="14"/>
      <c r="D66" s="15"/>
      <c r="E66" s="15"/>
      <c r="F66" s="15"/>
      <c r="G66" s="16"/>
      <c r="H66" s="15"/>
      <c r="I66" s="17"/>
      <c r="L66" s="77"/>
      <c r="M66" s="77"/>
      <c r="N66" s="77"/>
    </row>
    <row r="67" spans="2:14" ht="30" x14ac:dyDescent="0.25">
      <c r="B67" s="28" t="s">
        <v>121</v>
      </c>
      <c r="C67" s="28" t="s">
        <v>122</v>
      </c>
      <c r="D67" s="29"/>
      <c r="E67" s="29"/>
      <c r="F67" s="29"/>
      <c r="G67" s="30" t="s">
        <v>106</v>
      </c>
      <c r="H67" s="31">
        <v>2500000</v>
      </c>
      <c r="I67" s="32"/>
      <c r="J67" s="67"/>
      <c r="L67" s="77"/>
      <c r="M67" s="77"/>
      <c r="N67" s="77"/>
    </row>
    <row r="68" spans="2:14" ht="30" x14ac:dyDescent="0.25">
      <c r="B68" s="28" t="s">
        <v>123</v>
      </c>
      <c r="C68" s="28" t="s">
        <v>122</v>
      </c>
      <c r="D68" s="29"/>
      <c r="E68" s="29"/>
      <c r="F68" s="29"/>
      <c r="G68" s="30" t="s">
        <v>124</v>
      </c>
      <c r="H68" s="31">
        <v>850000</v>
      </c>
      <c r="I68" s="32"/>
      <c r="J68" s="67"/>
      <c r="L68" s="77"/>
      <c r="M68" s="77"/>
      <c r="N68" s="77"/>
    </row>
    <row r="69" spans="2:14" ht="30" x14ac:dyDescent="0.25">
      <c r="B69" s="28" t="s">
        <v>125</v>
      </c>
      <c r="C69" s="28" t="s">
        <v>122</v>
      </c>
      <c r="D69" s="29"/>
      <c r="E69" s="29"/>
      <c r="F69" s="29"/>
      <c r="G69" s="30" t="s">
        <v>124</v>
      </c>
      <c r="H69" s="31">
        <v>650000</v>
      </c>
      <c r="I69" s="32"/>
      <c r="J69" s="67"/>
      <c r="L69" s="77"/>
      <c r="M69" s="77"/>
      <c r="N69" s="77"/>
    </row>
    <row r="70" spans="2:14" ht="30" x14ac:dyDescent="0.25">
      <c r="B70" s="28" t="s">
        <v>126</v>
      </c>
      <c r="C70" s="28" t="s">
        <v>122</v>
      </c>
      <c r="D70" s="29"/>
      <c r="E70" s="29"/>
      <c r="F70" s="29"/>
      <c r="G70" s="30" t="s">
        <v>127</v>
      </c>
      <c r="H70" s="31">
        <v>1800000</v>
      </c>
      <c r="I70" s="32"/>
      <c r="J70" s="67"/>
      <c r="L70" s="77"/>
      <c r="M70" s="77"/>
      <c r="N70" s="77"/>
    </row>
    <row r="71" spans="2:14" ht="45" x14ac:dyDescent="0.25">
      <c r="B71" s="28" t="s">
        <v>128</v>
      </c>
      <c r="C71" s="28" t="s">
        <v>122</v>
      </c>
      <c r="D71" s="29"/>
      <c r="E71" s="29"/>
      <c r="F71" s="29"/>
      <c r="G71" s="30" t="s">
        <v>127</v>
      </c>
      <c r="H71" s="31">
        <v>4000000</v>
      </c>
      <c r="I71" s="32"/>
      <c r="J71" s="67"/>
      <c r="L71" s="77"/>
      <c r="M71" s="77"/>
      <c r="N71" s="77"/>
    </row>
    <row r="72" spans="2:14" ht="60" x14ac:dyDescent="0.25">
      <c r="B72" s="28" t="s">
        <v>129</v>
      </c>
      <c r="C72" s="28" t="s">
        <v>130</v>
      </c>
      <c r="D72" s="29"/>
      <c r="E72" s="29"/>
      <c r="F72" s="29"/>
      <c r="G72" s="30" t="s">
        <v>124</v>
      </c>
      <c r="H72" s="31">
        <v>1323564</v>
      </c>
      <c r="I72" s="28" t="s">
        <v>131</v>
      </c>
      <c r="J72" s="68"/>
      <c r="L72" s="77"/>
      <c r="M72" s="77"/>
      <c r="N72" s="77"/>
    </row>
    <row r="73" spans="2:14" ht="30" x14ac:dyDescent="0.25">
      <c r="B73" s="28" t="s">
        <v>132</v>
      </c>
      <c r="C73" s="28" t="s">
        <v>122</v>
      </c>
      <c r="D73" s="4"/>
      <c r="E73" s="4"/>
      <c r="F73" s="4"/>
      <c r="G73" s="5" t="s">
        <v>133</v>
      </c>
      <c r="H73" s="33">
        <v>7000000</v>
      </c>
      <c r="I73" s="28" t="s">
        <v>134</v>
      </c>
      <c r="J73" s="68"/>
      <c r="L73" s="77"/>
      <c r="M73" s="77"/>
      <c r="N73" s="77"/>
    </row>
    <row r="74" spans="2:14" x14ac:dyDescent="0.25">
      <c r="B74" s="3"/>
      <c r="C74" s="3"/>
      <c r="D74" s="4"/>
      <c r="E74" s="4"/>
      <c r="F74" s="4"/>
      <c r="G74" s="5"/>
      <c r="H74" s="4"/>
      <c r="I74" s="6"/>
      <c r="L74" s="77"/>
      <c r="M74" s="77"/>
      <c r="N74" s="77"/>
    </row>
    <row r="75" spans="2:14" x14ac:dyDescent="0.25">
      <c r="B75" s="3"/>
      <c r="C75" s="3"/>
      <c r="D75" s="4"/>
      <c r="E75" s="4"/>
      <c r="F75" s="4"/>
      <c r="G75" s="5"/>
      <c r="H75" s="4"/>
      <c r="I75" s="6"/>
      <c r="L75" s="77"/>
      <c r="M75" s="77"/>
      <c r="N75" s="77"/>
    </row>
    <row r="76" spans="2:14" x14ac:dyDescent="0.25">
      <c r="B76" s="13" t="s">
        <v>135</v>
      </c>
      <c r="C76" s="14"/>
      <c r="D76" s="15"/>
      <c r="E76" s="15"/>
      <c r="F76" s="15"/>
      <c r="G76" s="16"/>
      <c r="H76" s="15"/>
      <c r="I76" s="17"/>
      <c r="L76" s="77"/>
      <c r="M76" s="77"/>
      <c r="N76" s="77"/>
    </row>
    <row r="77" spans="2:14" x14ac:dyDescent="0.25">
      <c r="B77" s="3" t="s">
        <v>136</v>
      </c>
      <c r="C77" s="3" t="s">
        <v>137</v>
      </c>
      <c r="D77" s="4">
        <v>1229256.1200000001</v>
      </c>
      <c r="E77" s="4"/>
      <c r="F77" s="4"/>
      <c r="G77" s="5"/>
      <c r="H77" s="4"/>
      <c r="I77" s="6"/>
      <c r="L77" s="77"/>
      <c r="M77" s="77"/>
      <c r="N77" s="77"/>
    </row>
    <row r="78" spans="2:14" x14ac:dyDescent="0.25">
      <c r="B78" s="3" t="s">
        <v>138</v>
      </c>
      <c r="C78" s="3" t="s">
        <v>135</v>
      </c>
      <c r="D78" s="4">
        <v>811195.85999999987</v>
      </c>
      <c r="E78" s="4"/>
      <c r="F78" s="4"/>
      <c r="G78" s="5"/>
      <c r="H78" s="4"/>
      <c r="I78" s="6"/>
      <c r="L78" s="77"/>
      <c r="M78" s="77"/>
      <c r="N78" s="77"/>
    </row>
    <row r="79" spans="2:14" x14ac:dyDescent="0.25">
      <c r="B79" s="3" t="s">
        <v>139</v>
      </c>
      <c r="C79" s="3" t="s">
        <v>140</v>
      </c>
      <c r="D79" s="4">
        <v>2959407.4399999995</v>
      </c>
      <c r="E79" s="4"/>
      <c r="F79" s="4"/>
      <c r="G79" s="5"/>
      <c r="H79" s="4"/>
      <c r="I79" s="6"/>
      <c r="L79" s="77"/>
      <c r="M79" s="77"/>
      <c r="N79" s="77"/>
    </row>
    <row r="80" spans="2:14" x14ac:dyDescent="0.25">
      <c r="B80" s="3" t="s">
        <v>141</v>
      </c>
      <c r="C80" s="3" t="s">
        <v>142</v>
      </c>
      <c r="D80" s="4">
        <v>838596.54</v>
      </c>
      <c r="E80" s="4"/>
      <c r="F80" s="4"/>
      <c r="G80" s="5"/>
      <c r="H80" s="4"/>
      <c r="I80" s="6"/>
      <c r="L80" s="77"/>
      <c r="M80" s="77"/>
      <c r="N80" s="77"/>
    </row>
    <row r="81" spans="2:16" x14ac:dyDescent="0.25">
      <c r="B81" s="8" t="s">
        <v>143</v>
      </c>
      <c r="C81" s="34" t="s">
        <v>144</v>
      </c>
      <c r="D81" s="9"/>
      <c r="E81" s="9"/>
      <c r="F81" s="35"/>
      <c r="G81" s="10"/>
      <c r="H81" s="9">
        <v>10000000</v>
      </c>
      <c r="I81" s="11"/>
      <c r="J81" s="69"/>
      <c r="L81" s="77"/>
      <c r="M81" s="77"/>
      <c r="N81" s="77"/>
    </row>
    <row r="82" spans="2:16" ht="30" x14ac:dyDescent="0.25">
      <c r="B82" s="79" t="s">
        <v>145</v>
      </c>
      <c r="C82" s="80" t="s">
        <v>144</v>
      </c>
      <c r="D82" s="12"/>
      <c r="E82" s="12"/>
      <c r="F82" s="12"/>
      <c r="G82" s="81"/>
      <c r="H82" s="12">
        <v>10000000</v>
      </c>
      <c r="I82" s="11"/>
      <c r="J82" s="69"/>
      <c r="L82" s="77"/>
      <c r="M82" s="77"/>
      <c r="N82" s="77"/>
    </row>
    <row r="83" spans="2:16" s="19" customFormat="1" x14ac:dyDescent="0.25">
      <c r="B83" s="8" t="s">
        <v>146</v>
      </c>
      <c r="C83" s="8" t="s">
        <v>147</v>
      </c>
      <c r="D83" s="9"/>
      <c r="E83" s="9"/>
      <c r="F83" s="9"/>
      <c r="G83" s="10" t="s">
        <v>148</v>
      </c>
      <c r="H83" s="9">
        <v>840000</v>
      </c>
      <c r="I83" s="11" t="s">
        <v>149</v>
      </c>
      <c r="L83" s="77"/>
      <c r="M83" s="77"/>
      <c r="N83" s="77"/>
      <c r="O83"/>
      <c r="P83"/>
    </row>
    <row r="84" spans="2:16" s="19" customFormat="1" x14ac:dyDescent="0.25">
      <c r="B84" s="8" t="s">
        <v>150</v>
      </c>
      <c r="C84" s="8" t="s">
        <v>147</v>
      </c>
      <c r="D84" s="9"/>
      <c r="E84" s="9"/>
      <c r="F84" s="9"/>
      <c r="G84" s="10" t="s">
        <v>148</v>
      </c>
      <c r="H84" s="9">
        <v>8075000</v>
      </c>
      <c r="I84" s="11" t="s">
        <v>149</v>
      </c>
      <c r="L84" s="77"/>
      <c r="M84" s="77"/>
      <c r="N84" s="77"/>
      <c r="O84"/>
      <c r="P84"/>
    </row>
    <row r="85" spans="2:16" x14ac:dyDescent="0.25">
      <c r="B85" s="8" t="s">
        <v>151</v>
      </c>
      <c r="C85" s="8" t="s">
        <v>152</v>
      </c>
      <c r="D85" s="9"/>
      <c r="E85" s="9"/>
      <c r="F85" s="9"/>
      <c r="G85" s="36" t="s">
        <v>18</v>
      </c>
      <c r="H85" s="9">
        <v>16227686</v>
      </c>
      <c r="I85" s="8" t="s">
        <v>153</v>
      </c>
      <c r="L85" s="77"/>
      <c r="M85" s="77"/>
      <c r="N85" s="77"/>
    </row>
    <row r="86" spans="2:16" ht="45" x14ac:dyDescent="0.25">
      <c r="B86" s="8" t="s">
        <v>154</v>
      </c>
      <c r="C86" s="8" t="s">
        <v>155</v>
      </c>
      <c r="D86" s="9"/>
      <c r="E86" s="9"/>
      <c r="F86" s="9"/>
      <c r="G86" s="10" t="s">
        <v>85</v>
      </c>
      <c r="H86" s="9">
        <v>12400742.999999998</v>
      </c>
      <c r="I86" s="11" t="s">
        <v>156</v>
      </c>
      <c r="J86" s="70"/>
      <c r="L86" s="77"/>
      <c r="M86" s="77"/>
      <c r="N86" s="77"/>
    </row>
    <row r="87" spans="2:16" x14ac:dyDescent="0.25">
      <c r="B87" s="37" t="s">
        <v>157</v>
      </c>
      <c r="C87" s="37" t="s">
        <v>158</v>
      </c>
      <c r="D87" s="38"/>
      <c r="E87" s="39"/>
      <c r="F87" s="39"/>
      <c r="G87" s="40" t="s">
        <v>159</v>
      </c>
      <c r="H87" s="38">
        <v>10300000</v>
      </c>
      <c r="I87" s="41" t="s">
        <v>160</v>
      </c>
      <c r="L87" s="77"/>
      <c r="M87" s="77"/>
      <c r="N87" s="77"/>
    </row>
    <row r="88" spans="2:16" x14ac:dyDescent="0.25">
      <c r="B88" s="6" t="s">
        <v>161</v>
      </c>
      <c r="C88" s="3" t="s">
        <v>162</v>
      </c>
      <c r="D88" s="4"/>
      <c r="E88" s="4"/>
      <c r="F88" s="4"/>
      <c r="G88" s="6" t="s">
        <v>21</v>
      </c>
      <c r="H88" s="42">
        <v>1000000</v>
      </c>
      <c r="J88" s="65"/>
      <c r="L88" s="77"/>
      <c r="M88" s="77"/>
      <c r="N88" s="77"/>
    </row>
    <row r="89" spans="2:16" x14ac:dyDescent="0.25">
      <c r="B89" s="6" t="s">
        <v>163</v>
      </c>
      <c r="C89" s="3" t="s">
        <v>162</v>
      </c>
      <c r="D89" s="4"/>
      <c r="E89" s="4"/>
      <c r="F89" s="4"/>
      <c r="G89" s="6" t="s">
        <v>21</v>
      </c>
      <c r="H89" s="42">
        <v>1500000</v>
      </c>
      <c r="I89" s="3"/>
      <c r="L89" s="77"/>
      <c r="M89" s="77"/>
      <c r="N89" s="77"/>
    </row>
    <row r="90" spans="2:16" x14ac:dyDescent="0.25">
      <c r="B90" s="6" t="s">
        <v>164</v>
      </c>
      <c r="C90" s="3" t="s">
        <v>162</v>
      </c>
      <c r="D90" s="4"/>
      <c r="E90" s="4"/>
      <c r="F90" s="4"/>
      <c r="G90" s="6" t="s">
        <v>21</v>
      </c>
      <c r="H90" s="42">
        <v>4030000</v>
      </c>
      <c r="I90" s="3"/>
      <c r="L90" s="77"/>
      <c r="M90" s="77"/>
      <c r="N90" s="77"/>
    </row>
    <row r="91" spans="2:16" x14ac:dyDescent="0.25">
      <c r="B91" s="6" t="s">
        <v>165</v>
      </c>
      <c r="C91" s="3" t="s">
        <v>162</v>
      </c>
      <c r="D91" s="4"/>
      <c r="E91" s="4"/>
      <c r="F91" s="4"/>
      <c r="G91" s="6" t="s">
        <v>148</v>
      </c>
      <c r="H91" s="42">
        <v>5000000</v>
      </c>
      <c r="I91" s="3"/>
      <c r="L91" s="77"/>
      <c r="M91" s="77"/>
      <c r="N91" s="77"/>
    </row>
    <row r="92" spans="2:16" x14ac:dyDescent="0.25">
      <c r="B92" s="6"/>
      <c r="C92" s="3"/>
      <c r="D92" s="4"/>
      <c r="E92" s="4"/>
      <c r="F92" s="4"/>
      <c r="G92" s="6"/>
      <c r="H92" s="42"/>
      <c r="I92" s="3"/>
      <c r="L92" s="77"/>
      <c r="M92" s="77"/>
      <c r="N92" s="77"/>
    </row>
    <row r="93" spans="2:16" x14ac:dyDescent="0.25">
      <c r="B93" s="6"/>
      <c r="C93" s="3"/>
      <c r="D93" s="4"/>
      <c r="E93" s="4"/>
      <c r="F93" s="4"/>
      <c r="G93" s="6"/>
      <c r="H93" s="42"/>
      <c r="I93" s="3"/>
      <c r="L93" s="77"/>
      <c r="M93" s="77"/>
      <c r="N93" s="77"/>
    </row>
    <row r="94" spans="2:16" x14ac:dyDescent="0.25">
      <c r="B94" s="8"/>
      <c r="C94" s="8"/>
      <c r="D94" s="9"/>
      <c r="E94" s="9"/>
      <c r="F94" s="9"/>
      <c r="G94" s="10"/>
      <c r="H94" s="9"/>
      <c r="I94" s="11"/>
      <c r="L94" s="77"/>
      <c r="M94" s="77"/>
      <c r="N94" s="77"/>
    </row>
    <row r="95" spans="2:16" x14ac:dyDescent="0.25">
      <c r="B95" s="3"/>
      <c r="C95" s="3"/>
      <c r="D95" s="4"/>
      <c r="E95" s="4"/>
      <c r="F95" s="4"/>
      <c r="G95" s="5"/>
      <c r="H95" s="4"/>
      <c r="I95" s="6"/>
      <c r="L95" s="77"/>
      <c r="M95" s="77"/>
      <c r="N95" s="77"/>
    </row>
    <row r="96" spans="2:16" x14ac:dyDescent="0.25">
      <c r="B96" s="13" t="s">
        <v>166</v>
      </c>
      <c r="C96" s="14"/>
      <c r="D96" s="15"/>
      <c r="E96" s="15"/>
      <c r="F96" s="15"/>
      <c r="G96" s="16"/>
      <c r="H96" s="15"/>
      <c r="I96" s="17"/>
      <c r="L96" s="77"/>
      <c r="M96" s="77"/>
      <c r="N96" s="77"/>
    </row>
    <row r="97" spans="2:14" x14ac:dyDescent="0.25">
      <c r="B97" s="3" t="s">
        <v>167</v>
      </c>
      <c r="C97" s="3" t="s">
        <v>168</v>
      </c>
      <c r="D97" s="4">
        <v>644322.93000000017</v>
      </c>
      <c r="E97" s="4"/>
      <c r="F97" s="4"/>
      <c r="G97" s="5"/>
      <c r="H97" s="4"/>
      <c r="I97" s="6"/>
      <c r="L97" s="77"/>
      <c r="M97" s="77"/>
      <c r="N97" s="77"/>
    </row>
    <row r="98" spans="2:14" x14ac:dyDescent="0.25">
      <c r="B98" s="3" t="s">
        <v>169</v>
      </c>
      <c r="C98" s="3" t="s">
        <v>170</v>
      </c>
      <c r="D98" s="4">
        <v>1293444.5999999996</v>
      </c>
      <c r="E98" s="4"/>
      <c r="F98" s="4"/>
      <c r="G98" s="5"/>
      <c r="H98" s="4"/>
      <c r="I98" s="6"/>
      <c r="L98" s="77"/>
      <c r="M98" s="77"/>
      <c r="N98" s="77"/>
    </row>
    <row r="99" spans="2:14" x14ac:dyDescent="0.25">
      <c r="B99" s="3" t="s">
        <v>171</v>
      </c>
      <c r="C99" s="3" t="s">
        <v>172</v>
      </c>
      <c r="D99" s="4">
        <v>671637.20000000019</v>
      </c>
      <c r="E99" s="4"/>
      <c r="F99" s="4"/>
      <c r="G99" s="5"/>
      <c r="H99" s="4"/>
      <c r="I99" s="6"/>
      <c r="L99" s="77"/>
      <c r="M99" s="77"/>
      <c r="N99" s="77"/>
    </row>
    <row r="100" spans="2:14" x14ac:dyDescent="0.25">
      <c r="B100" s="3" t="s">
        <v>173</v>
      </c>
      <c r="C100" s="3" t="s">
        <v>174</v>
      </c>
      <c r="D100" s="4"/>
      <c r="E100" s="4"/>
      <c r="F100" s="4"/>
      <c r="G100" s="5" t="s">
        <v>18</v>
      </c>
      <c r="H100" s="42">
        <v>1200000</v>
      </c>
      <c r="I100" s="6"/>
      <c r="J100" s="66"/>
      <c r="L100" s="77"/>
      <c r="M100" s="77"/>
      <c r="N100" s="77"/>
    </row>
    <row r="101" spans="2:14" x14ac:dyDescent="0.25">
      <c r="B101" s="3" t="s">
        <v>175</v>
      </c>
      <c r="C101" s="3" t="s">
        <v>176</v>
      </c>
      <c r="D101" s="4"/>
      <c r="E101" s="4"/>
      <c r="F101" s="4"/>
      <c r="G101" s="5" t="s">
        <v>177</v>
      </c>
      <c r="H101" s="42">
        <v>3000000</v>
      </c>
      <c r="I101" s="6"/>
      <c r="J101" s="66"/>
      <c r="L101" s="77"/>
      <c r="M101" s="77"/>
      <c r="N101" s="77"/>
    </row>
    <row r="102" spans="2:14" x14ac:dyDescent="0.25">
      <c r="B102" s="3" t="s">
        <v>178</v>
      </c>
      <c r="C102" s="3"/>
      <c r="D102" s="4"/>
      <c r="E102" s="4"/>
      <c r="F102" s="4"/>
      <c r="G102" s="5" t="s">
        <v>21</v>
      </c>
      <c r="H102" s="42">
        <v>2000000</v>
      </c>
      <c r="I102" s="6"/>
      <c r="J102" s="43"/>
      <c r="L102" s="77"/>
      <c r="M102" s="77"/>
      <c r="N102" s="77"/>
    </row>
    <row r="103" spans="2:14" x14ac:dyDescent="0.25">
      <c r="B103" s="3" t="s">
        <v>179</v>
      </c>
      <c r="C103" s="3"/>
      <c r="D103" s="4"/>
      <c r="E103" s="4"/>
      <c r="F103" s="4"/>
      <c r="G103" s="5" t="s">
        <v>21</v>
      </c>
      <c r="H103" s="42">
        <v>2000000</v>
      </c>
      <c r="I103" s="6"/>
      <c r="J103" s="43"/>
      <c r="L103" s="77"/>
      <c r="M103" s="77"/>
      <c r="N103" s="77"/>
    </row>
    <row r="104" spans="2:14" x14ac:dyDescent="0.25">
      <c r="B104" s="3"/>
      <c r="C104" s="3"/>
      <c r="D104" s="4"/>
      <c r="E104" s="4"/>
      <c r="F104" s="4"/>
      <c r="G104" s="5"/>
      <c r="H104" s="42"/>
      <c r="I104" s="6"/>
      <c r="L104" s="77"/>
      <c r="M104" s="77"/>
      <c r="N104" s="77"/>
    </row>
    <row r="105" spans="2:14" x14ac:dyDescent="0.25">
      <c r="B105" s="13" t="s">
        <v>180</v>
      </c>
      <c r="C105" s="14"/>
      <c r="D105" s="15"/>
      <c r="E105" s="15"/>
      <c r="F105" s="15"/>
      <c r="G105" s="16"/>
      <c r="H105" s="44"/>
      <c r="I105" s="17"/>
      <c r="L105" s="77"/>
      <c r="M105" s="77"/>
      <c r="N105" s="77"/>
    </row>
    <row r="106" spans="2:14" ht="30" x14ac:dyDescent="0.25">
      <c r="B106" s="8" t="s">
        <v>181</v>
      </c>
      <c r="C106" s="8" t="s">
        <v>182</v>
      </c>
      <c r="D106" s="9"/>
      <c r="E106" s="9"/>
      <c r="F106" s="9"/>
      <c r="G106" s="10" t="s">
        <v>159</v>
      </c>
      <c r="H106" s="9">
        <v>17000000</v>
      </c>
      <c r="I106" s="11"/>
      <c r="L106" s="77"/>
      <c r="M106" s="77"/>
      <c r="N106" s="77"/>
    </row>
    <row r="107" spans="2:14" x14ac:dyDescent="0.25">
      <c r="B107" s="6" t="s">
        <v>183</v>
      </c>
      <c r="C107" s="8" t="s">
        <v>182</v>
      </c>
      <c r="D107" s="4"/>
      <c r="E107" s="4"/>
      <c r="F107" s="4"/>
      <c r="G107" s="6" t="s">
        <v>106</v>
      </c>
      <c r="H107" s="45">
        <v>555555</v>
      </c>
      <c r="I107" s="6" t="s">
        <v>184</v>
      </c>
      <c r="J107" s="71"/>
      <c r="L107" s="77"/>
      <c r="M107" s="77"/>
      <c r="N107" s="77"/>
    </row>
    <row r="108" spans="2:14" x14ac:dyDescent="0.25">
      <c r="B108" s="6" t="s">
        <v>185</v>
      </c>
      <c r="C108" s="8" t="s">
        <v>182</v>
      </c>
      <c r="D108" s="4"/>
      <c r="E108" s="4"/>
      <c r="F108" s="4"/>
      <c r="G108" s="6" t="s">
        <v>18</v>
      </c>
      <c r="H108" s="45">
        <v>1500000</v>
      </c>
      <c r="I108" s="6"/>
      <c r="J108" s="46"/>
      <c r="L108" s="77"/>
      <c r="M108" s="77"/>
      <c r="N108" s="77"/>
    </row>
    <row r="109" spans="2:14" x14ac:dyDescent="0.25">
      <c r="B109" s="6" t="s">
        <v>186</v>
      </c>
      <c r="C109" s="8" t="s">
        <v>182</v>
      </c>
      <c r="D109" s="4"/>
      <c r="E109" s="4"/>
      <c r="F109" s="4"/>
      <c r="G109" s="6" t="s">
        <v>21</v>
      </c>
      <c r="H109" s="45">
        <v>1300000</v>
      </c>
      <c r="I109" s="6"/>
      <c r="J109" s="46"/>
      <c r="L109" s="77"/>
      <c r="M109" s="77"/>
      <c r="N109" s="77"/>
    </row>
    <row r="110" spans="2:14" x14ac:dyDescent="0.25">
      <c r="B110" s="6" t="s">
        <v>187</v>
      </c>
      <c r="C110" s="8" t="s">
        <v>182</v>
      </c>
      <c r="D110" s="4"/>
      <c r="E110" s="4"/>
      <c r="F110" s="4"/>
      <c r="G110" s="6" t="s">
        <v>21</v>
      </c>
      <c r="H110" s="45">
        <v>1000000</v>
      </c>
      <c r="I110" s="6"/>
      <c r="J110" s="46"/>
      <c r="L110" s="77"/>
      <c r="M110" s="77"/>
      <c r="N110" s="77"/>
    </row>
    <row r="111" spans="2:14" x14ac:dyDescent="0.25">
      <c r="B111" s="6" t="s">
        <v>188</v>
      </c>
      <c r="C111" s="8"/>
      <c r="D111" s="4"/>
      <c r="E111" s="4"/>
      <c r="F111" s="4"/>
      <c r="G111" s="6" t="s">
        <v>21</v>
      </c>
      <c r="H111" s="45">
        <v>1000000</v>
      </c>
      <c r="I111" s="6"/>
      <c r="J111" s="46"/>
      <c r="L111" s="77"/>
      <c r="M111" s="77"/>
      <c r="N111" s="77"/>
    </row>
    <row r="112" spans="2:14" x14ac:dyDescent="0.25">
      <c r="B112" s="8"/>
      <c r="C112" s="8"/>
      <c r="D112" s="4"/>
      <c r="E112" s="4"/>
      <c r="F112" s="4"/>
      <c r="G112" s="5"/>
      <c r="H112" s="4"/>
      <c r="I112" s="6"/>
      <c r="L112" s="77"/>
      <c r="M112" s="77"/>
      <c r="N112" s="77"/>
    </row>
    <row r="113" spans="2:16" x14ac:dyDescent="0.25">
      <c r="B113" s="13" t="s">
        <v>189</v>
      </c>
      <c r="C113" s="14"/>
      <c r="D113" s="15"/>
      <c r="E113" s="15"/>
      <c r="F113" s="15"/>
      <c r="G113" s="16"/>
      <c r="H113" s="15"/>
      <c r="I113" s="17"/>
      <c r="L113" s="77"/>
      <c r="M113" s="77"/>
      <c r="N113" s="77"/>
    </row>
    <row r="114" spans="2:16" s="19" customFormat="1" ht="30" x14ac:dyDescent="0.25">
      <c r="B114" s="47" t="s">
        <v>190</v>
      </c>
      <c r="C114" s="47" t="s">
        <v>191</v>
      </c>
      <c r="D114" s="48"/>
      <c r="E114" s="48"/>
      <c r="F114" s="48"/>
      <c r="G114" s="49">
        <v>2026</v>
      </c>
      <c r="H114" s="48">
        <v>1241000</v>
      </c>
      <c r="I114" s="50" t="s">
        <v>134</v>
      </c>
      <c r="J114" s="72"/>
      <c r="L114" s="77"/>
      <c r="M114" s="77"/>
      <c r="N114" s="77"/>
      <c r="O114"/>
      <c r="P114"/>
    </row>
    <row r="115" spans="2:16" s="19" customFormat="1" ht="30" x14ac:dyDescent="0.25">
      <c r="B115" s="47" t="s">
        <v>192</v>
      </c>
      <c r="C115" s="47" t="s">
        <v>191</v>
      </c>
      <c r="D115" s="48"/>
      <c r="E115" s="48"/>
      <c r="F115" s="48"/>
      <c r="G115" s="30" t="s">
        <v>193</v>
      </c>
      <c r="H115" s="48">
        <v>2000000</v>
      </c>
      <c r="I115" s="50"/>
      <c r="J115" s="72"/>
      <c r="L115" s="77"/>
      <c r="M115" s="77"/>
      <c r="N115" s="77"/>
      <c r="O115"/>
      <c r="P115"/>
    </row>
    <row r="116" spans="2:16" s="19" customFormat="1" ht="30" x14ac:dyDescent="0.25">
      <c r="B116" s="47" t="s">
        <v>194</v>
      </c>
      <c r="C116" s="47" t="s">
        <v>191</v>
      </c>
      <c r="D116" s="48"/>
      <c r="E116" s="48"/>
      <c r="F116" s="48"/>
      <c r="G116" s="30" t="s">
        <v>195</v>
      </c>
      <c r="H116" s="48">
        <v>500000</v>
      </c>
      <c r="I116" s="50"/>
      <c r="J116" s="73"/>
      <c r="L116" s="77"/>
      <c r="M116" s="77"/>
      <c r="N116" s="77"/>
      <c r="O116"/>
      <c r="P116"/>
    </row>
    <row r="117" spans="2:16" s="19" customFormat="1" x14ac:dyDescent="0.25">
      <c r="B117" s="47" t="s">
        <v>196</v>
      </c>
      <c r="C117" s="47" t="s">
        <v>191</v>
      </c>
      <c r="D117" s="48"/>
      <c r="E117" s="48"/>
      <c r="F117" s="48"/>
      <c r="G117" s="30" t="s">
        <v>197</v>
      </c>
      <c r="H117" s="48">
        <v>750000</v>
      </c>
      <c r="I117" s="50"/>
      <c r="J117" s="72"/>
      <c r="L117" s="77"/>
      <c r="M117" s="77"/>
      <c r="N117" s="77"/>
      <c r="O117"/>
      <c r="P117"/>
    </row>
    <row r="118" spans="2:16" s="19" customFormat="1" x14ac:dyDescent="0.25">
      <c r="B118" s="47" t="s">
        <v>198</v>
      </c>
      <c r="C118" s="47" t="s">
        <v>191</v>
      </c>
      <c r="D118" s="48"/>
      <c r="E118" s="48"/>
      <c r="F118" s="48"/>
      <c r="G118" s="30" t="s">
        <v>124</v>
      </c>
      <c r="H118" s="48">
        <v>1500000</v>
      </c>
      <c r="I118" s="50"/>
      <c r="J118" s="73"/>
      <c r="L118" s="77"/>
      <c r="M118" s="77"/>
      <c r="N118" s="77"/>
      <c r="O118"/>
      <c r="P118"/>
    </row>
    <row r="119" spans="2:16" s="19" customFormat="1" x14ac:dyDescent="0.25">
      <c r="B119" s="47" t="s">
        <v>199</v>
      </c>
      <c r="C119" s="47" t="s">
        <v>191</v>
      </c>
      <c r="D119" s="48"/>
      <c r="E119" s="48"/>
      <c r="F119" s="48"/>
      <c r="G119" s="30">
        <v>2027</v>
      </c>
      <c r="H119" s="51">
        <v>500000</v>
      </c>
      <c r="I119" s="50"/>
      <c r="J119" s="73"/>
      <c r="L119" s="77"/>
      <c r="M119" s="77"/>
      <c r="N119" s="77"/>
      <c r="O119"/>
      <c r="P119"/>
    </row>
    <row r="120" spans="2:16" s="19" customFormat="1" ht="30" x14ac:dyDescent="0.25">
      <c r="B120" s="47" t="s">
        <v>200</v>
      </c>
      <c r="C120" s="47" t="s">
        <v>191</v>
      </c>
      <c r="D120" s="48"/>
      <c r="E120" s="48"/>
      <c r="F120" s="48"/>
      <c r="G120" s="30" t="s">
        <v>201</v>
      </c>
      <c r="H120" s="48">
        <v>750000</v>
      </c>
      <c r="I120" s="50"/>
      <c r="J120" s="72"/>
      <c r="L120" s="77"/>
      <c r="M120" s="77"/>
      <c r="N120" s="77"/>
      <c r="O120"/>
      <c r="P120"/>
    </row>
    <row r="121" spans="2:16" s="19" customFormat="1" x14ac:dyDescent="0.25">
      <c r="B121" s="47" t="s">
        <v>202</v>
      </c>
      <c r="C121" s="47" t="s">
        <v>191</v>
      </c>
      <c r="D121" s="48"/>
      <c r="E121" s="48"/>
      <c r="F121" s="48"/>
      <c r="G121" s="30" t="s">
        <v>203</v>
      </c>
      <c r="H121" s="48">
        <v>500000</v>
      </c>
      <c r="I121" s="50"/>
      <c r="J121" s="74"/>
      <c r="L121" s="77"/>
      <c r="M121" s="77"/>
      <c r="N121" s="77"/>
      <c r="O121"/>
      <c r="P121"/>
    </row>
    <row r="122" spans="2:16" x14ac:dyDescent="0.25">
      <c r="B122" s="3"/>
      <c r="C122" s="3"/>
      <c r="D122" s="4"/>
      <c r="E122" s="4"/>
      <c r="F122" s="4"/>
      <c r="G122" s="5"/>
      <c r="H122" s="4"/>
      <c r="I122" s="6"/>
      <c r="L122" s="77"/>
      <c r="M122" s="77"/>
      <c r="N122" s="77"/>
    </row>
    <row r="123" spans="2:16" x14ac:dyDescent="0.25">
      <c r="B123" s="3"/>
      <c r="C123" s="3"/>
      <c r="D123" s="4"/>
      <c r="E123" s="4"/>
      <c r="F123" s="4"/>
      <c r="G123" s="5"/>
      <c r="H123" s="4"/>
      <c r="I123" s="6"/>
      <c r="L123" s="77"/>
      <c r="M123" s="77"/>
      <c r="N123" s="77"/>
    </row>
    <row r="124" spans="2:16" x14ac:dyDescent="0.25">
      <c r="B124" s="13" t="s">
        <v>204</v>
      </c>
      <c r="C124" s="14"/>
      <c r="D124" s="15"/>
      <c r="E124" s="15"/>
      <c r="F124" s="15"/>
      <c r="G124" s="16"/>
      <c r="H124" s="15"/>
      <c r="I124" s="17"/>
      <c r="L124" s="77"/>
      <c r="M124" s="77"/>
      <c r="N124" s="77"/>
    </row>
    <row r="125" spans="2:16" x14ac:dyDescent="0.25">
      <c r="B125" s="3" t="s">
        <v>205</v>
      </c>
      <c r="C125" s="3" t="s">
        <v>206</v>
      </c>
      <c r="D125" s="4">
        <v>1425460.08</v>
      </c>
      <c r="E125" s="4"/>
      <c r="F125" s="4"/>
      <c r="G125" s="5"/>
      <c r="H125" s="4"/>
      <c r="I125" s="6"/>
      <c r="L125" s="77"/>
      <c r="M125" s="77"/>
      <c r="N125" s="77"/>
    </row>
    <row r="126" spans="2:16" ht="45" x14ac:dyDescent="0.25">
      <c r="B126" s="3" t="s">
        <v>207</v>
      </c>
      <c r="C126" s="3" t="s">
        <v>208</v>
      </c>
      <c r="D126" s="4"/>
      <c r="E126" s="4"/>
      <c r="F126" s="4"/>
      <c r="G126" s="5" t="s">
        <v>106</v>
      </c>
      <c r="H126" s="4">
        <v>1000000</v>
      </c>
      <c r="I126" s="6"/>
      <c r="L126" s="77"/>
      <c r="M126" s="77"/>
      <c r="N126" s="77"/>
    </row>
    <row r="127" spans="2:16" ht="30" x14ac:dyDescent="0.25">
      <c r="B127" s="3" t="s">
        <v>209</v>
      </c>
      <c r="C127" s="3" t="s">
        <v>210</v>
      </c>
      <c r="D127" s="4"/>
      <c r="E127" s="4"/>
      <c r="F127" s="4"/>
      <c r="G127" s="5" t="s">
        <v>148</v>
      </c>
      <c r="H127" s="4">
        <v>6778165</v>
      </c>
      <c r="I127" s="3" t="s">
        <v>211</v>
      </c>
      <c r="L127" s="77"/>
      <c r="M127" s="77"/>
      <c r="N127" s="77"/>
    </row>
    <row r="128" spans="2:16" ht="30" x14ac:dyDescent="0.25">
      <c r="B128" s="3" t="s">
        <v>212</v>
      </c>
      <c r="C128" s="3"/>
      <c r="D128" s="4"/>
      <c r="E128" s="4"/>
      <c r="F128" s="4"/>
      <c r="G128" s="5" t="s">
        <v>148</v>
      </c>
      <c r="H128" s="4">
        <v>10000000</v>
      </c>
      <c r="I128" s="3"/>
      <c r="L128" s="77"/>
      <c r="M128" s="77"/>
      <c r="N128" s="77"/>
    </row>
    <row r="129" spans="2:14" ht="45" x14ac:dyDescent="0.25">
      <c r="B129" s="3" t="s">
        <v>213</v>
      </c>
      <c r="C129" s="3" t="s">
        <v>210</v>
      </c>
      <c r="D129" s="4"/>
      <c r="E129" s="4"/>
      <c r="F129" s="4"/>
      <c r="G129" s="5" t="s">
        <v>21</v>
      </c>
      <c r="H129" s="4">
        <v>3053645</v>
      </c>
      <c r="I129" s="3" t="s">
        <v>214</v>
      </c>
      <c r="L129" s="77"/>
      <c r="M129" s="77"/>
      <c r="N129" s="77"/>
    </row>
    <row r="130" spans="2:14" ht="30" x14ac:dyDescent="0.25">
      <c r="B130" s="3" t="s">
        <v>215</v>
      </c>
      <c r="C130" s="3" t="s">
        <v>216</v>
      </c>
      <c r="D130" s="4"/>
      <c r="E130" s="4"/>
      <c r="F130" s="4"/>
      <c r="G130" s="5" t="s">
        <v>21</v>
      </c>
      <c r="H130" s="4">
        <v>2050000</v>
      </c>
      <c r="I130" s="6"/>
      <c r="L130" s="77"/>
      <c r="M130" s="77"/>
      <c r="N130" s="77"/>
    </row>
    <row r="131" spans="2:14" x14ac:dyDescent="0.25">
      <c r="B131" s="52" t="s">
        <v>217</v>
      </c>
      <c r="C131" s="3"/>
      <c r="D131" s="4"/>
      <c r="E131" s="4"/>
      <c r="F131" s="4"/>
      <c r="G131" s="5" t="s">
        <v>18</v>
      </c>
      <c r="H131" s="4">
        <v>2000000</v>
      </c>
      <c r="I131" s="6"/>
      <c r="L131" s="77"/>
      <c r="M131" s="77"/>
      <c r="N131" s="77"/>
    </row>
    <row r="132" spans="2:14" x14ac:dyDescent="0.25">
      <c r="B132" s="53" t="s">
        <v>218</v>
      </c>
      <c r="C132" s="8" t="s">
        <v>219</v>
      </c>
      <c r="D132" s="9"/>
      <c r="E132" s="9"/>
      <c r="F132" s="9"/>
      <c r="G132" s="10" t="s">
        <v>116</v>
      </c>
      <c r="H132" s="9">
        <v>900000</v>
      </c>
      <c r="I132" s="8"/>
      <c r="J132" s="75"/>
      <c r="L132" s="77"/>
      <c r="M132" s="77"/>
      <c r="N132" s="77"/>
    </row>
    <row r="133" spans="2:14" ht="15.75" thickBot="1" x14ac:dyDescent="0.3">
      <c r="B133" s="54" t="s">
        <v>220</v>
      </c>
      <c r="C133" s="8" t="s">
        <v>219</v>
      </c>
      <c r="D133" s="9"/>
      <c r="E133" s="9"/>
      <c r="F133" s="9"/>
      <c r="G133" s="10" t="s">
        <v>221</v>
      </c>
      <c r="H133" s="9">
        <v>2600000</v>
      </c>
      <c r="I133" s="8"/>
      <c r="J133" s="75"/>
      <c r="L133" s="77"/>
      <c r="M133" s="77"/>
      <c r="N133" s="77"/>
    </row>
    <row r="134" spans="2:14" x14ac:dyDescent="0.25">
      <c r="B134" s="3"/>
      <c r="C134" s="3"/>
      <c r="D134" s="4"/>
      <c r="E134" s="4"/>
      <c r="F134" s="4"/>
      <c r="G134" s="5"/>
      <c r="H134" s="4"/>
      <c r="I134" s="6"/>
      <c r="L134" s="77"/>
      <c r="M134" s="77"/>
      <c r="N134" s="77"/>
    </row>
    <row r="135" spans="2:14" x14ac:dyDescent="0.25">
      <c r="B135" s="55"/>
      <c r="C135" s="55"/>
      <c r="D135" s="56"/>
      <c r="E135" s="56">
        <v>0</v>
      </c>
      <c r="F135" s="56">
        <v>0</v>
      </c>
      <c r="G135" s="57"/>
      <c r="H135" s="56"/>
      <c r="I135" s="58"/>
      <c r="L135" s="77"/>
      <c r="M135" s="77"/>
      <c r="N135" s="77"/>
    </row>
    <row r="136" spans="2:14" x14ac:dyDescent="0.25">
      <c r="B136" s="59" t="s">
        <v>222</v>
      </c>
      <c r="C136" s="59"/>
      <c r="D136" s="60">
        <f>SUM(D4:D135)</f>
        <v>21803906.150000006</v>
      </c>
      <c r="E136" s="60">
        <f>SUM(E4:E135)</f>
        <v>0</v>
      </c>
      <c r="F136" s="60">
        <f>SUM(F4:F135)</f>
        <v>0</v>
      </c>
      <c r="G136" s="61"/>
      <c r="H136" s="60">
        <f>SUM(H4:H135)</f>
        <v>421125387.02999997</v>
      </c>
      <c r="I136" s="62"/>
      <c r="L136" s="78"/>
      <c r="M136" s="78"/>
      <c r="N136" s="78"/>
    </row>
  </sheetData>
  <mergeCells count="1">
    <mergeCell ref="B1:I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D61D2-28F7-409F-827C-CE9935F081BE}">
  <dimension ref="B1:J192"/>
  <sheetViews>
    <sheetView tabSelected="1" topLeftCell="A122" workbookViewId="0">
      <selection activeCell="I161" sqref="I161"/>
    </sheetView>
  </sheetViews>
  <sheetFormatPr defaultRowHeight="15" x14ac:dyDescent="0.25"/>
  <cols>
    <col min="1" max="1" width="1.85546875" customWidth="1"/>
    <col min="2" max="2" width="51.42578125" style="63" customWidth="1"/>
    <col min="3" max="3" width="32.28515625" style="63" customWidth="1"/>
    <col min="4" max="8" width="23.42578125" customWidth="1"/>
    <col min="9" max="9" width="23.42578125" style="117" customWidth="1"/>
    <col min="10" max="10" width="30.7109375" customWidth="1"/>
  </cols>
  <sheetData>
    <row r="1" spans="2:10" x14ac:dyDescent="0.25">
      <c r="B1" s="146" t="s">
        <v>223</v>
      </c>
      <c r="C1" s="147"/>
      <c r="D1" s="147"/>
      <c r="E1" s="147"/>
      <c r="F1" s="147"/>
      <c r="G1" s="147"/>
      <c r="H1" s="147"/>
      <c r="I1" s="147"/>
      <c r="J1" s="148"/>
    </row>
    <row r="2" spans="2:10" ht="40.5" x14ac:dyDescent="0.25">
      <c r="B2" s="82" t="s">
        <v>1</v>
      </c>
      <c r="C2" s="82" t="s">
        <v>2</v>
      </c>
      <c r="D2" s="82" t="s">
        <v>3</v>
      </c>
      <c r="E2" s="82" t="s">
        <v>224</v>
      </c>
      <c r="F2" s="82" t="s">
        <v>225</v>
      </c>
      <c r="G2" s="82" t="s">
        <v>6</v>
      </c>
      <c r="H2" s="83" t="s">
        <v>226</v>
      </c>
      <c r="I2" s="84" t="s">
        <v>227</v>
      </c>
      <c r="J2" s="82" t="s">
        <v>8</v>
      </c>
    </row>
    <row r="3" spans="2:10" x14ac:dyDescent="0.25">
      <c r="B3" s="85" t="s">
        <v>9</v>
      </c>
      <c r="C3" s="85"/>
      <c r="D3" s="1"/>
      <c r="E3" s="1"/>
      <c r="F3" s="1"/>
      <c r="G3" s="1"/>
      <c r="H3" s="1"/>
      <c r="I3" s="1"/>
    </row>
    <row r="4" spans="2:10" ht="30" x14ac:dyDescent="0.25">
      <c r="B4" s="8" t="s">
        <v>10</v>
      </c>
      <c r="C4" s="8" t="s">
        <v>11</v>
      </c>
      <c r="D4" s="86">
        <v>12877825.479999991</v>
      </c>
      <c r="E4" s="4">
        <v>0</v>
      </c>
      <c r="F4" s="4">
        <v>0</v>
      </c>
      <c r="G4" s="6"/>
      <c r="H4" s="4">
        <v>0</v>
      </c>
      <c r="I4" s="23"/>
      <c r="J4" s="6"/>
    </row>
    <row r="5" spans="2:10" ht="30" x14ac:dyDescent="0.25">
      <c r="B5" s="8" t="s">
        <v>228</v>
      </c>
      <c r="C5" s="8" t="s">
        <v>229</v>
      </c>
      <c r="D5" s="86">
        <v>2174724.08</v>
      </c>
      <c r="E5" s="4">
        <v>0</v>
      </c>
      <c r="F5" s="4">
        <v>0</v>
      </c>
      <c r="G5" s="6"/>
      <c r="H5" s="4">
        <v>0</v>
      </c>
      <c r="I5" s="23"/>
      <c r="J5" s="6"/>
    </row>
    <row r="6" spans="2:10" ht="30" x14ac:dyDescent="0.25">
      <c r="B6" s="8" t="s">
        <v>230</v>
      </c>
      <c r="C6" s="8" t="s">
        <v>231</v>
      </c>
      <c r="D6" s="86">
        <v>2223653.9100000029</v>
      </c>
      <c r="E6" s="4">
        <v>0</v>
      </c>
      <c r="F6" s="4">
        <v>0</v>
      </c>
      <c r="G6" s="6"/>
      <c r="H6" s="4">
        <v>0</v>
      </c>
      <c r="I6" s="23"/>
      <c r="J6" s="6"/>
    </row>
    <row r="7" spans="2:10" ht="30" x14ac:dyDescent="0.25">
      <c r="B7" s="8" t="s">
        <v>232</v>
      </c>
      <c r="C7" s="8" t="s">
        <v>233</v>
      </c>
      <c r="D7" s="86">
        <v>528773.19000000029</v>
      </c>
      <c r="E7" s="4">
        <v>0</v>
      </c>
      <c r="F7" s="4">
        <v>0</v>
      </c>
      <c r="G7" s="6"/>
      <c r="H7" s="4">
        <v>0</v>
      </c>
      <c r="I7" s="23"/>
      <c r="J7" s="6"/>
    </row>
    <row r="8" spans="2:10" ht="30" x14ac:dyDescent="0.25">
      <c r="B8" s="8" t="s">
        <v>234</v>
      </c>
      <c r="C8" s="8" t="s">
        <v>235</v>
      </c>
      <c r="D8" s="86">
        <v>2442439.8000000035</v>
      </c>
      <c r="E8" s="4">
        <v>0</v>
      </c>
      <c r="F8" s="4">
        <v>0</v>
      </c>
      <c r="G8" s="6"/>
      <c r="H8" s="4">
        <v>0</v>
      </c>
      <c r="I8" s="23"/>
      <c r="J8" s="6"/>
    </row>
    <row r="9" spans="2:10" x14ac:dyDescent="0.25">
      <c r="B9" s="8" t="s">
        <v>236</v>
      </c>
      <c r="C9" s="8" t="s">
        <v>237</v>
      </c>
      <c r="D9" s="86">
        <v>3653340</v>
      </c>
      <c r="E9" s="4">
        <v>0</v>
      </c>
      <c r="F9" s="4">
        <v>0</v>
      </c>
      <c r="G9" s="6"/>
      <c r="H9" s="4">
        <v>0</v>
      </c>
      <c r="I9" s="23"/>
      <c r="J9" s="6"/>
    </row>
    <row r="10" spans="2:10" x14ac:dyDescent="0.25">
      <c r="B10" s="8" t="s">
        <v>12</v>
      </c>
      <c r="C10" s="8" t="s">
        <v>13</v>
      </c>
      <c r="D10" s="86">
        <v>25236904.52</v>
      </c>
      <c r="E10" s="4">
        <v>0</v>
      </c>
      <c r="F10" s="4">
        <v>0</v>
      </c>
      <c r="G10" s="6"/>
      <c r="H10" s="4">
        <v>0</v>
      </c>
      <c r="I10" s="23"/>
      <c r="J10" s="6"/>
    </row>
    <row r="11" spans="2:10" x14ac:dyDescent="0.25">
      <c r="B11" s="8" t="s">
        <v>238</v>
      </c>
      <c r="C11" s="8" t="s">
        <v>239</v>
      </c>
      <c r="D11" s="86">
        <v>2291250.5399999996</v>
      </c>
      <c r="E11" s="4">
        <v>0</v>
      </c>
      <c r="F11" s="4">
        <v>0</v>
      </c>
      <c r="G11" s="6"/>
      <c r="H11" s="4">
        <v>0</v>
      </c>
      <c r="I11" s="23"/>
      <c r="J11" s="6"/>
    </row>
    <row r="12" spans="2:10" x14ac:dyDescent="0.25">
      <c r="B12" s="8" t="s">
        <v>14</v>
      </c>
      <c r="C12" s="8" t="s">
        <v>15</v>
      </c>
      <c r="D12" s="86">
        <v>8777702.6000000145</v>
      </c>
      <c r="E12" s="4">
        <v>0</v>
      </c>
      <c r="F12" s="4">
        <v>0</v>
      </c>
      <c r="G12" s="6"/>
      <c r="H12" s="4">
        <v>0</v>
      </c>
      <c r="I12" s="23"/>
      <c r="J12" s="6"/>
    </row>
    <row r="13" spans="2:10" x14ac:dyDescent="0.25">
      <c r="B13" s="87" t="s">
        <v>240</v>
      </c>
      <c r="C13" s="8" t="s">
        <v>17</v>
      </c>
      <c r="D13" s="9"/>
      <c r="E13" s="9">
        <v>4463168</v>
      </c>
      <c r="F13" s="9">
        <v>0</v>
      </c>
      <c r="G13" s="11" t="s">
        <v>241</v>
      </c>
      <c r="H13" s="9">
        <v>6032432</v>
      </c>
      <c r="I13" s="88">
        <v>11273146</v>
      </c>
      <c r="J13" s="11"/>
    </row>
    <row r="14" spans="2:10" x14ac:dyDescent="0.25">
      <c r="B14" s="87" t="s">
        <v>242</v>
      </c>
      <c r="C14" s="8" t="s">
        <v>17</v>
      </c>
      <c r="D14" s="9"/>
      <c r="E14" s="9">
        <v>36129</v>
      </c>
      <c r="F14" s="9">
        <v>0</v>
      </c>
      <c r="G14" s="11" t="s">
        <v>243</v>
      </c>
      <c r="H14" s="9">
        <v>61448</v>
      </c>
      <c r="I14" s="88">
        <v>613246</v>
      </c>
      <c r="J14" s="11"/>
    </row>
    <row r="15" spans="2:10" x14ac:dyDescent="0.25">
      <c r="B15" s="87" t="s">
        <v>244</v>
      </c>
      <c r="C15" s="8" t="s">
        <v>17</v>
      </c>
      <c r="D15" s="9"/>
      <c r="E15" s="9">
        <v>10318721</v>
      </c>
      <c r="F15" s="9">
        <v>0</v>
      </c>
      <c r="G15" s="11" t="s">
        <v>245</v>
      </c>
      <c r="H15" s="9">
        <v>12625972</v>
      </c>
      <c r="I15" s="88">
        <v>14230556</v>
      </c>
      <c r="J15" s="11"/>
    </row>
    <row r="16" spans="2:10" x14ac:dyDescent="0.25">
      <c r="B16" s="87" t="s">
        <v>246</v>
      </c>
      <c r="C16" s="8" t="s">
        <v>17</v>
      </c>
      <c r="D16" s="9"/>
      <c r="E16" s="9">
        <v>1711438</v>
      </c>
      <c r="F16" s="9">
        <v>0</v>
      </c>
      <c r="G16" s="11" t="s">
        <v>245</v>
      </c>
      <c r="H16" s="9">
        <v>3593544</v>
      </c>
      <c r="I16" s="88">
        <v>3793596</v>
      </c>
      <c r="J16" s="11"/>
    </row>
    <row r="17" spans="2:10" x14ac:dyDescent="0.25">
      <c r="B17" s="87" t="s">
        <v>247</v>
      </c>
      <c r="C17" s="8" t="s">
        <v>17</v>
      </c>
      <c r="D17" s="9"/>
      <c r="E17" s="9">
        <v>3740770</v>
      </c>
      <c r="F17" s="9">
        <v>0</v>
      </c>
      <c r="G17" s="11" t="s">
        <v>245</v>
      </c>
      <c r="H17" s="9">
        <v>4388639</v>
      </c>
      <c r="I17" s="88">
        <v>7712182</v>
      </c>
      <c r="J17" s="11"/>
    </row>
    <row r="18" spans="2:10" x14ac:dyDescent="0.25">
      <c r="B18" s="87" t="s">
        <v>248</v>
      </c>
      <c r="C18" s="8" t="s">
        <v>17</v>
      </c>
      <c r="D18" s="9"/>
      <c r="E18" s="9">
        <v>2066868</v>
      </c>
      <c r="F18" s="9">
        <v>0</v>
      </c>
      <c r="G18" s="11" t="s">
        <v>249</v>
      </c>
      <c r="H18" s="9">
        <v>5772604</v>
      </c>
      <c r="I18" s="88">
        <v>34464466</v>
      </c>
      <c r="J18" s="11"/>
    </row>
    <row r="19" spans="2:10" x14ac:dyDescent="0.25">
      <c r="B19" s="87" t="s">
        <v>250</v>
      </c>
      <c r="C19" s="8" t="s">
        <v>17</v>
      </c>
      <c r="D19" s="9"/>
      <c r="E19" s="9">
        <v>99891</v>
      </c>
      <c r="F19" s="9">
        <v>0</v>
      </c>
      <c r="G19" s="11" t="s">
        <v>30</v>
      </c>
      <c r="H19" s="9">
        <v>508829</v>
      </c>
      <c r="I19" s="88">
        <v>519843</v>
      </c>
      <c r="J19" s="11"/>
    </row>
    <row r="20" spans="2:10" x14ac:dyDescent="0.25">
      <c r="B20" s="8" t="s">
        <v>251</v>
      </c>
      <c r="C20" s="8" t="s">
        <v>17</v>
      </c>
      <c r="D20" s="9"/>
      <c r="E20" s="9">
        <v>23366</v>
      </c>
      <c r="F20" s="9">
        <v>0</v>
      </c>
      <c r="G20" s="11" t="s">
        <v>252</v>
      </c>
      <c r="H20" s="9">
        <v>23366</v>
      </c>
      <c r="I20" s="88">
        <v>2029306</v>
      </c>
      <c r="J20" s="11"/>
    </row>
    <row r="21" spans="2:10" x14ac:dyDescent="0.25">
      <c r="B21" s="8" t="s">
        <v>253</v>
      </c>
      <c r="C21" s="8" t="s">
        <v>17</v>
      </c>
      <c r="D21" s="9"/>
      <c r="E21" s="9">
        <v>164296</v>
      </c>
      <c r="F21" s="9">
        <v>0</v>
      </c>
      <c r="G21" s="11" t="s">
        <v>254</v>
      </c>
      <c r="H21" s="119">
        <v>2147380</v>
      </c>
      <c r="I21" s="88">
        <v>2372772</v>
      </c>
      <c r="J21" s="11"/>
    </row>
    <row r="22" spans="2:10" ht="30" x14ac:dyDescent="0.25">
      <c r="B22" s="89" t="s">
        <v>255</v>
      </c>
      <c r="C22" s="8" t="s">
        <v>17</v>
      </c>
      <c r="D22" s="9"/>
      <c r="E22" s="9">
        <v>1244711</v>
      </c>
      <c r="F22" s="9">
        <v>0</v>
      </c>
      <c r="G22" s="11" t="s">
        <v>254</v>
      </c>
      <c r="H22" s="9">
        <v>1327744</v>
      </c>
      <c r="I22" s="88">
        <v>1403470</v>
      </c>
      <c r="J22" s="11"/>
    </row>
    <row r="23" spans="2:10" ht="30" x14ac:dyDescent="0.25">
      <c r="B23" s="8" t="s">
        <v>256</v>
      </c>
      <c r="C23" s="8" t="s">
        <v>17</v>
      </c>
      <c r="D23" s="9"/>
      <c r="E23" s="9">
        <v>4820802</v>
      </c>
      <c r="F23" s="9">
        <v>0</v>
      </c>
      <c r="G23" s="11" t="s">
        <v>257</v>
      </c>
      <c r="H23" s="9">
        <v>4824453</v>
      </c>
      <c r="I23" s="88">
        <v>20461057</v>
      </c>
      <c r="J23" s="11"/>
    </row>
    <row r="24" spans="2:10" x14ac:dyDescent="0.25">
      <c r="B24" s="8" t="s">
        <v>258</v>
      </c>
      <c r="C24" s="8" t="s">
        <v>17</v>
      </c>
      <c r="D24" s="9"/>
      <c r="E24" s="9">
        <v>1205743</v>
      </c>
      <c r="F24" s="9">
        <v>0</v>
      </c>
      <c r="G24" s="11" t="s">
        <v>257</v>
      </c>
      <c r="H24" s="9">
        <v>1205811</v>
      </c>
      <c r="I24" s="88">
        <v>1760299</v>
      </c>
      <c r="J24" s="11"/>
    </row>
    <row r="25" spans="2:10" x14ac:dyDescent="0.25">
      <c r="B25" s="8" t="s">
        <v>259</v>
      </c>
      <c r="C25" s="8" t="s">
        <v>17</v>
      </c>
      <c r="D25" s="9"/>
      <c r="E25" s="9">
        <v>1538</v>
      </c>
      <c r="F25" s="9">
        <v>0</v>
      </c>
      <c r="G25" s="11" t="s">
        <v>26</v>
      </c>
      <c r="H25" s="9">
        <v>1538</v>
      </c>
      <c r="I25" s="88">
        <v>2781802</v>
      </c>
      <c r="J25" s="11"/>
    </row>
    <row r="26" spans="2:10" x14ac:dyDescent="0.25">
      <c r="B26" s="8" t="s">
        <v>260</v>
      </c>
      <c r="C26" s="8" t="s">
        <v>17</v>
      </c>
      <c r="D26" s="9"/>
      <c r="E26" s="9">
        <v>488470</v>
      </c>
      <c r="F26" s="9">
        <v>0</v>
      </c>
      <c r="G26" s="11" t="s">
        <v>26</v>
      </c>
      <c r="H26" s="9">
        <v>734196</v>
      </c>
      <c r="I26" s="88">
        <v>751214</v>
      </c>
      <c r="J26" s="11"/>
    </row>
    <row r="27" spans="2:10" x14ac:dyDescent="0.25">
      <c r="B27" s="8" t="s">
        <v>261</v>
      </c>
      <c r="C27" s="8" t="s">
        <v>17</v>
      </c>
      <c r="D27" s="9"/>
      <c r="E27" s="9">
        <v>984</v>
      </c>
      <c r="F27" s="9">
        <v>0</v>
      </c>
      <c r="G27" s="11"/>
      <c r="H27" s="9">
        <v>984</v>
      </c>
      <c r="I27" s="88">
        <v>1643000</v>
      </c>
      <c r="J27" s="11"/>
    </row>
    <row r="28" spans="2:10" x14ac:dyDescent="0.25">
      <c r="B28" s="8" t="s">
        <v>262</v>
      </c>
      <c r="C28" s="8" t="s">
        <v>17</v>
      </c>
      <c r="D28" s="9"/>
      <c r="E28" s="9">
        <v>793488</v>
      </c>
      <c r="F28" s="9">
        <v>0</v>
      </c>
      <c r="G28" s="11" t="s">
        <v>263</v>
      </c>
      <c r="H28" s="9">
        <v>793488</v>
      </c>
      <c r="I28" s="88">
        <v>803109</v>
      </c>
      <c r="J28" s="11"/>
    </row>
    <row r="29" spans="2:10" x14ac:dyDescent="0.25">
      <c r="B29" s="8" t="s">
        <v>264</v>
      </c>
      <c r="C29" s="8" t="s">
        <v>17</v>
      </c>
      <c r="D29" s="9"/>
      <c r="E29" s="9">
        <v>12226278.08</v>
      </c>
      <c r="F29" s="9">
        <v>0</v>
      </c>
      <c r="G29" s="11" t="s">
        <v>265</v>
      </c>
      <c r="H29" s="9">
        <v>12226278.08</v>
      </c>
      <c r="I29" s="88">
        <v>92828782</v>
      </c>
      <c r="J29" s="11"/>
    </row>
    <row r="30" spans="2:10" x14ac:dyDescent="0.25">
      <c r="B30" s="8" t="s">
        <v>266</v>
      </c>
      <c r="C30" s="8" t="s">
        <v>17</v>
      </c>
      <c r="D30" s="9"/>
      <c r="E30" s="9">
        <v>277.60000000000002</v>
      </c>
      <c r="F30" s="9">
        <v>0</v>
      </c>
      <c r="G30" s="11" t="s">
        <v>263</v>
      </c>
      <c r="H30" s="9">
        <v>500467.1</v>
      </c>
      <c r="I30" s="88">
        <v>824465</v>
      </c>
      <c r="J30" s="11"/>
    </row>
    <row r="31" spans="2:10" x14ac:dyDescent="0.25">
      <c r="B31" s="8" t="s">
        <v>267</v>
      </c>
      <c r="C31" s="8" t="s">
        <v>17</v>
      </c>
      <c r="D31" s="9"/>
      <c r="E31" s="9"/>
      <c r="F31" s="9">
        <v>0</v>
      </c>
      <c r="G31" s="11" t="s">
        <v>263</v>
      </c>
      <c r="H31" s="9">
        <v>2821831.55</v>
      </c>
      <c r="I31" s="88">
        <v>11288914.67</v>
      </c>
      <c r="J31" s="11"/>
    </row>
    <row r="32" spans="2:10" x14ac:dyDescent="0.25">
      <c r="B32" s="8" t="s">
        <v>268</v>
      </c>
      <c r="C32" s="8" t="s">
        <v>17</v>
      </c>
      <c r="D32" s="9"/>
      <c r="E32" s="9">
        <v>228974.26</v>
      </c>
      <c r="F32" s="9">
        <v>0</v>
      </c>
      <c r="G32" s="11" t="s">
        <v>269</v>
      </c>
      <c r="H32" s="9">
        <v>4641170.2699999996</v>
      </c>
      <c r="I32" s="88">
        <v>4744067</v>
      </c>
      <c r="J32" s="11"/>
    </row>
    <row r="33" spans="2:10" x14ac:dyDescent="0.25">
      <c r="B33" s="8" t="s">
        <v>270</v>
      </c>
      <c r="C33" s="8" t="s">
        <v>17</v>
      </c>
      <c r="D33" s="9"/>
      <c r="E33" s="9"/>
      <c r="F33" s="9">
        <v>0</v>
      </c>
      <c r="G33" s="11" t="s">
        <v>269</v>
      </c>
      <c r="H33" s="9">
        <v>546723</v>
      </c>
      <c r="I33" s="88">
        <v>599689</v>
      </c>
      <c r="J33" s="11"/>
    </row>
    <row r="34" spans="2:10" x14ac:dyDescent="0.25">
      <c r="B34" s="8" t="s">
        <v>271</v>
      </c>
      <c r="C34" s="8" t="s">
        <v>17</v>
      </c>
      <c r="D34" s="9"/>
      <c r="E34" s="9"/>
      <c r="F34" s="9">
        <v>0</v>
      </c>
      <c r="G34" s="11" t="s">
        <v>272</v>
      </c>
      <c r="H34" s="9">
        <v>629313</v>
      </c>
      <c r="I34" s="88">
        <v>648917</v>
      </c>
      <c r="J34" s="11"/>
    </row>
    <row r="35" spans="2:10" x14ac:dyDescent="0.25">
      <c r="B35" s="8" t="s">
        <v>273</v>
      </c>
      <c r="C35" s="8" t="s">
        <v>17</v>
      </c>
      <c r="D35" s="9"/>
      <c r="E35" s="9">
        <v>175</v>
      </c>
      <c r="F35" s="9">
        <v>0</v>
      </c>
      <c r="G35" s="11" t="s">
        <v>263</v>
      </c>
      <c r="H35" s="9">
        <v>297465.32</v>
      </c>
      <c r="I35" s="88">
        <v>918604</v>
      </c>
      <c r="J35" s="11"/>
    </row>
    <row r="36" spans="2:10" x14ac:dyDescent="0.25">
      <c r="B36" s="8" t="s">
        <v>274</v>
      </c>
      <c r="C36" s="8" t="s">
        <v>17</v>
      </c>
      <c r="D36" s="9"/>
      <c r="E36" s="9">
        <v>5584695.8799999999</v>
      </c>
      <c r="F36" s="9">
        <v>0</v>
      </c>
      <c r="G36" s="11" t="s">
        <v>39</v>
      </c>
      <c r="H36" s="9">
        <v>5584695.8799999999</v>
      </c>
      <c r="I36" s="88">
        <v>30830460</v>
      </c>
      <c r="J36" s="11"/>
    </row>
    <row r="37" spans="2:10" x14ac:dyDescent="0.25">
      <c r="B37" s="8" t="s">
        <v>275</v>
      </c>
      <c r="C37" s="18" t="s">
        <v>17</v>
      </c>
      <c r="D37" s="9"/>
      <c r="E37" s="9">
        <v>3170098</v>
      </c>
      <c r="F37" s="9">
        <v>0</v>
      </c>
      <c r="G37" s="120" t="s">
        <v>30</v>
      </c>
      <c r="H37" s="9">
        <v>4997524</v>
      </c>
      <c r="I37" s="88">
        <v>9419083</v>
      </c>
      <c r="J37" s="11"/>
    </row>
    <row r="38" spans="2:10" x14ac:dyDescent="0.25">
      <c r="B38" s="8" t="s">
        <v>276</v>
      </c>
      <c r="C38" s="18" t="s">
        <v>17</v>
      </c>
      <c r="D38" s="9"/>
      <c r="E38" s="9">
        <v>190134</v>
      </c>
      <c r="F38" s="9">
        <v>0</v>
      </c>
      <c r="G38" s="120" t="s">
        <v>254</v>
      </c>
      <c r="H38" s="9">
        <v>343869</v>
      </c>
      <c r="I38" s="88">
        <v>1339310</v>
      </c>
      <c r="J38" s="11"/>
    </row>
    <row r="39" spans="2:10" x14ac:dyDescent="0.25">
      <c r="B39" s="8"/>
      <c r="C39" s="8"/>
      <c r="D39" s="9"/>
      <c r="E39" s="9">
        <v>0</v>
      </c>
      <c r="F39" s="9">
        <v>0</v>
      </c>
      <c r="G39" s="11"/>
      <c r="H39" s="9">
        <v>0</v>
      </c>
      <c r="I39" s="88"/>
      <c r="J39" s="11"/>
    </row>
    <row r="40" spans="2:10" x14ac:dyDescent="0.25">
      <c r="B40" s="8"/>
      <c r="C40" s="8"/>
      <c r="D40" s="86"/>
      <c r="E40" s="4"/>
      <c r="F40" s="4"/>
      <c r="G40" s="6"/>
      <c r="H40" s="4"/>
      <c r="I40" s="23"/>
      <c r="J40" s="6"/>
    </row>
    <row r="41" spans="2:10" x14ac:dyDescent="0.25">
      <c r="B41" s="90" t="s">
        <v>44</v>
      </c>
      <c r="C41" s="17"/>
      <c r="D41" s="15"/>
      <c r="E41" s="15"/>
      <c r="F41" s="15"/>
      <c r="G41" s="17"/>
      <c r="H41" s="15"/>
      <c r="I41" s="17"/>
      <c r="J41" s="17"/>
    </row>
    <row r="42" spans="2:10" ht="30" x14ac:dyDescent="0.25">
      <c r="B42" s="8" t="s">
        <v>277</v>
      </c>
      <c r="C42" s="8" t="s">
        <v>278</v>
      </c>
      <c r="D42" s="86">
        <v>1351615.139999999</v>
      </c>
      <c r="E42" s="4">
        <v>0</v>
      </c>
      <c r="F42" s="4">
        <v>0</v>
      </c>
      <c r="G42" s="6"/>
      <c r="H42" s="4">
        <v>0</v>
      </c>
      <c r="I42" s="23"/>
      <c r="J42" s="6"/>
    </row>
    <row r="43" spans="2:10" ht="30" x14ac:dyDescent="0.25">
      <c r="B43" s="8" t="s">
        <v>279</v>
      </c>
      <c r="C43" s="8" t="s">
        <v>280</v>
      </c>
      <c r="D43" s="86">
        <v>2288275.2199999965</v>
      </c>
      <c r="E43" s="4">
        <v>0</v>
      </c>
      <c r="F43" s="4">
        <v>0</v>
      </c>
      <c r="G43" s="6"/>
      <c r="H43" s="4">
        <v>0</v>
      </c>
      <c r="I43" s="23"/>
      <c r="J43" s="6"/>
    </row>
    <row r="44" spans="2:10" ht="30" x14ac:dyDescent="0.25">
      <c r="B44" s="8" t="s">
        <v>45</v>
      </c>
      <c r="C44" s="8" t="s">
        <v>46</v>
      </c>
      <c r="D44" s="86">
        <v>9894461.4099999666</v>
      </c>
      <c r="E44" s="4">
        <v>0</v>
      </c>
      <c r="F44" s="4">
        <v>0</v>
      </c>
      <c r="G44" s="6"/>
      <c r="H44" s="4">
        <v>0</v>
      </c>
      <c r="I44" s="23"/>
      <c r="J44" s="6"/>
    </row>
    <row r="45" spans="2:10" ht="30" x14ac:dyDescent="0.25">
      <c r="B45" s="8" t="s">
        <v>47</v>
      </c>
      <c r="C45" s="8" t="s">
        <v>48</v>
      </c>
      <c r="D45" s="86">
        <v>33523690.740000125</v>
      </c>
      <c r="E45" s="4">
        <v>0</v>
      </c>
      <c r="F45" s="4">
        <v>0</v>
      </c>
      <c r="G45" s="6"/>
      <c r="H45" s="4">
        <v>0</v>
      </c>
      <c r="I45" s="23"/>
      <c r="J45" s="6"/>
    </row>
    <row r="46" spans="2:10" x14ac:dyDescent="0.25">
      <c r="B46" s="8" t="s">
        <v>281</v>
      </c>
      <c r="C46" s="8" t="s">
        <v>282</v>
      </c>
      <c r="D46" s="86">
        <v>2659767.5200000019</v>
      </c>
      <c r="E46" s="4">
        <v>0</v>
      </c>
      <c r="F46" s="4">
        <v>0</v>
      </c>
      <c r="G46" s="6"/>
      <c r="H46" s="4">
        <v>0</v>
      </c>
      <c r="I46" s="23"/>
      <c r="J46" s="6"/>
    </row>
    <row r="47" spans="2:10" ht="30" x14ac:dyDescent="0.25">
      <c r="B47" s="8" t="s">
        <v>283</v>
      </c>
      <c r="C47" s="8" t="s">
        <v>284</v>
      </c>
      <c r="D47" s="86">
        <v>840435.4500000003</v>
      </c>
      <c r="E47" s="4">
        <v>0</v>
      </c>
      <c r="F47" s="4">
        <v>0</v>
      </c>
      <c r="G47" s="6"/>
      <c r="H47" s="4">
        <v>0</v>
      </c>
      <c r="I47" s="23"/>
      <c r="J47" s="6"/>
    </row>
    <row r="48" spans="2:10" x14ac:dyDescent="0.25">
      <c r="B48" s="8" t="s">
        <v>285</v>
      </c>
      <c r="C48" s="8" t="s">
        <v>286</v>
      </c>
      <c r="D48" s="86">
        <v>561723.71999999974</v>
      </c>
      <c r="E48" s="4">
        <v>0</v>
      </c>
      <c r="F48" s="4">
        <v>0</v>
      </c>
      <c r="G48" s="6"/>
      <c r="H48" s="4">
        <v>0</v>
      </c>
      <c r="I48" s="23"/>
      <c r="J48" s="6"/>
    </row>
    <row r="49" spans="2:10" x14ac:dyDescent="0.25">
      <c r="B49" s="8" t="s">
        <v>287</v>
      </c>
      <c r="C49" s="8" t="s">
        <v>288</v>
      </c>
      <c r="D49" s="86">
        <v>2936412.0700000017</v>
      </c>
      <c r="E49" s="4">
        <v>0</v>
      </c>
      <c r="F49" s="4">
        <v>0</v>
      </c>
      <c r="G49" s="6"/>
      <c r="H49" s="4">
        <v>0</v>
      </c>
      <c r="I49" s="23"/>
      <c r="J49" s="6"/>
    </row>
    <row r="50" spans="2:10" x14ac:dyDescent="0.25">
      <c r="B50" s="8" t="s">
        <v>49</v>
      </c>
      <c r="C50" s="8" t="s">
        <v>50</v>
      </c>
      <c r="D50" s="86">
        <v>4756096.7099999972</v>
      </c>
      <c r="E50" s="4">
        <v>0</v>
      </c>
      <c r="F50" s="4">
        <v>0</v>
      </c>
      <c r="G50" s="6"/>
      <c r="H50" s="4">
        <v>0</v>
      </c>
      <c r="I50" s="23"/>
      <c r="J50" s="6"/>
    </row>
    <row r="51" spans="2:10" x14ac:dyDescent="0.25">
      <c r="B51" s="8" t="s">
        <v>289</v>
      </c>
      <c r="C51" s="8" t="s">
        <v>206</v>
      </c>
      <c r="D51" s="86">
        <v>1705814.5899999992</v>
      </c>
      <c r="E51" s="4">
        <v>0</v>
      </c>
      <c r="F51" s="4">
        <v>0</v>
      </c>
      <c r="G51" s="6"/>
      <c r="H51" s="4">
        <v>0</v>
      </c>
      <c r="I51" s="23"/>
      <c r="J51" s="6"/>
    </row>
    <row r="52" spans="2:10" x14ac:dyDescent="0.25">
      <c r="B52" s="8" t="s">
        <v>290</v>
      </c>
      <c r="C52" s="8" t="s">
        <v>108</v>
      </c>
      <c r="D52" s="9"/>
      <c r="E52" s="9">
        <v>218098</v>
      </c>
      <c r="F52" s="9"/>
      <c r="G52" s="121">
        <v>2027</v>
      </c>
      <c r="H52" s="9">
        <v>218098</v>
      </c>
      <c r="I52" s="88">
        <v>2500000</v>
      </c>
      <c r="J52" s="11"/>
    </row>
    <row r="53" spans="2:10" ht="30" x14ac:dyDescent="0.25">
      <c r="B53" s="8" t="s">
        <v>291</v>
      </c>
      <c r="C53" s="8" t="s">
        <v>292</v>
      </c>
      <c r="D53" s="9"/>
      <c r="E53" s="9">
        <v>481310</v>
      </c>
      <c r="F53" s="9"/>
      <c r="G53" s="11">
        <v>2026</v>
      </c>
      <c r="H53" s="9">
        <f>455935+625261</f>
        <v>1081196</v>
      </c>
      <c r="I53" s="88">
        <v>1081196</v>
      </c>
      <c r="J53" s="11"/>
    </row>
    <row r="54" spans="2:10" x14ac:dyDescent="0.25">
      <c r="B54" s="122" t="s">
        <v>293</v>
      </c>
      <c r="C54" s="8" t="s">
        <v>82</v>
      </c>
      <c r="D54" s="8"/>
      <c r="E54" s="133">
        <f>443797.58+3398.96</f>
        <v>447196.54000000004</v>
      </c>
      <c r="F54" s="79"/>
      <c r="G54" s="79">
        <v>2028</v>
      </c>
      <c r="H54" s="133">
        <v>1704586</v>
      </c>
      <c r="I54" s="123">
        <v>2500000</v>
      </c>
      <c r="J54" s="8"/>
    </row>
    <row r="55" spans="2:10" x14ac:dyDescent="0.25">
      <c r="B55" s="8" t="s">
        <v>294</v>
      </c>
      <c r="C55" s="8" t="s">
        <v>295</v>
      </c>
      <c r="D55" s="9"/>
      <c r="E55" s="12">
        <v>408857</v>
      </c>
      <c r="F55" s="12"/>
      <c r="G55" s="134">
        <v>2026</v>
      </c>
      <c r="H55" s="12">
        <v>2635473</v>
      </c>
      <c r="I55" s="88">
        <v>3000000</v>
      </c>
      <c r="J55" s="8"/>
    </row>
    <row r="56" spans="2:10" x14ac:dyDescent="0.25">
      <c r="B56" s="8" t="s">
        <v>296</v>
      </c>
      <c r="C56" s="8" t="s">
        <v>94</v>
      </c>
      <c r="D56" s="9"/>
      <c r="E56" s="12">
        <v>1257253</v>
      </c>
      <c r="F56" s="12"/>
      <c r="G56" s="134">
        <v>2026</v>
      </c>
      <c r="H56" s="12">
        <v>1671926</v>
      </c>
      <c r="I56" s="88">
        <v>6006193</v>
      </c>
      <c r="J56" s="8"/>
    </row>
    <row r="57" spans="2:10" x14ac:dyDescent="0.25">
      <c r="B57" s="8" t="s">
        <v>297</v>
      </c>
      <c r="C57" s="8" t="s">
        <v>282</v>
      </c>
      <c r="D57" s="9"/>
      <c r="E57" s="12">
        <v>575889</v>
      </c>
      <c r="F57" s="12"/>
      <c r="G57" s="134">
        <v>2026</v>
      </c>
      <c r="H57" s="12">
        <v>4375043</v>
      </c>
      <c r="I57" s="88">
        <v>6356723</v>
      </c>
      <c r="J57" s="8"/>
    </row>
    <row r="58" spans="2:10" x14ac:dyDescent="0.25">
      <c r="B58" s="8" t="s">
        <v>298</v>
      </c>
      <c r="C58" s="8" t="s">
        <v>299</v>
      </c>
      <c r="D58" s="9"/>
      <c r="E58" s="12">
        <v>24436</v>
      </c>
      <c r="F58" s="12"/>
      <c r="G58" s="134">
        <v>2027</v>
      </c>
      <c r="H58" s="12">
        <v>28240</v>
      </c>
      <c r="I58" s="88">
        <v>8000000</v>
      </c>
      <c r="J58" s="11"/>
    </row>
    <row r="59" spans="2:10" x14ac:dyDescent="0.25">
      <c r="B59" s="8" t="s">
        <v>300</v>
      </c>
      <c r="C59" s="8" t="s">
        <v>301</v>
      </c>
      <c r="D59" s="9"/>
      <c r="E59" s="12">
        <v>16563</v>
      </c>
      <c r="F59" s="12"/>
      <c r="G59" s="134">
        <v>2027</v>
      </c>
      <c r="H59" s="12">
        <v>360560</v>
      </c>
      <c r="I59" s="88">
        <v>4000000</v>
      </c>
      <c r="J59" s="11"/>
    </row>
    <row r="60" spans="2:10" x14ac:dyDescent="0.25">
      <c r="B60" s="8" t="s">
        <v>302</v>
      </c>
      <c r="C60" s="8" t="s">
        <v>94</v>
      </c>
      <c r="D60" s="9"/>
      <c r="E60" s="12">
        <v>6519</v>
      </c>
      <c r="F60" s="12"/>
      <c r="G60" s="81" t="s">
        <v>303</v>
      </c>
      <c r="H60" s="12">
        <v>149073.17000000001</v>
      </c>
      <c r="I60" s="88">
        <v>3100000</v>
      </c>
      <c r="J60" s="11"/>
    </row>
    <row r="61" spans="2:10" x14ac:dyDescent="0.25">
      <c r="B61" s="8" t="s">
        <v>304</v>
      </c>
      <c r="C61" s="8" t="s">
        <v>305</v>
      </c>
      <c r="D61" s="9"/>
      <c r="E61" s="9">
        <v>55146</v>
      </c>
      <c r="F61" s="9"/>
      <c r="G61" s="10" t="s">
        <v>306</v>
      </c>
      <c r="H61" s="9">
        <v>734818</v>
      </c>
      <c r="I61" s="88">
        <v>854039</v>
      </c>
      <c r="J61" s="11"/>
    </row>
    <row r="62" spans="2:10" ht="30" x14ac:dyDescent="0.25">
      <c r="B62" s="8" t="s">
        <v>307</v>
      </c>
      <c r="C62" s="8" t="s">
        <v>82</v>
      </c>
      <c r="D62" s="9"/>
      <c r="E62" s="9">
        <v>117297</v>
      </c>
      <c r="F62" s="9"/>
      <c r="G62" s="10" t="s">
        <v>308</v>
      </c>
      <c r="H62" s="9">
        <v>1493062</v>
      </c>
      <c r="I62" s="88">
        <v>1701000</v>
      </c>
      <c r="J62" s="11"/>
    </row>
    <row r="63" spans="2:10" x14ac:dyDescent="0.25">
      <c r="B63" s="8" t="s">
        <v>309</v>
      </c>
      <c r="C63" s="8" t="s">
        <v>310</v>
      </c>
      <c r="D63" s="9"/>
      <c r="E63" s="124">
        <v>8950</v>
      </c>
      <c r="F63" s="9"/>
      <c r="G63" s="10" t="s">
        <v>311</v>
      </c>
      <c r="H63" s="9">
        <v>100623</v>
      </c>
      <c r="I63" s="88">
        <v>1500000</v>
      </c>
      <c r="J63" s="11"/>
    </row>
    <row r="64" spans="2:10" x14ac:dyDescent="0.25">
      <c r="B64" s="8" t="s">
        <v>312</v>
      </c>
      <c r="C64" s="8" t="s">
        <v>99</v>
      </c>
      <c r="D64" s="9"/>
      <c r="E64" s="7">
        <v>266057</v>
      </c>
      <c r="F64" s="9"/>
      <c r="G64" s="10" t="s">
        <v>313</v>
      </c>
      <c r="H64" s="9">
        <v>266057</v>
      </c>
      <c r="I64" s="88">
        <v>1000000</v>
      </c>
      <c r="J64" s="11"/>
    </row>
    <row r="65" spans="2:10" x14ac:dyDescent="0.25">
      <c r="B65" s="8" t="s">
        <v>314</v>
      </c>
      <c r="C65" s="8" t="s">
        <v>99</v>
      </c>
      <c r="D65" s="9"/>
      <c r="E65" s="124">
        <v>1904115</v>
      </c>
      <c r="F65" s="9"/>
      <c r="G65" s="10" t="s">
        <v>315</v>
      </c>
      <c r="H65" s="9">
        <v>2132221</v>
      </c>
      <c r="I65" s="88">
        <v>9000000</v>
      </c>
      <c r="J65" s="11"/>
    </row>
    <row r="66" spans="2:10" ht="30" x14ac:dyDescent="0.25">
      <c r="B66" s="8" t="s">
        <v>316</v>
      </c>
      <c r="C66" s="8" t="s">
        <v>82</v>
      </c>
      <c r="D66" s="125"/>
      <c r="E66" s="9">
        <v>53628</v>
      </c>
      <c r="F66" s="9" t="s">
        <v>317</v>
      </c>
      <c r="G66" s="10" t="s">
        <v>318</v>
      </c>
      <c r="H66" s="9">
        <v>114991.82</v>
      </c>
      <c r="I66" s="126">
        <v>19000000</v>
      </c>
      <c r="J66" s="8"/>
    </row>
    <row r="67" spans="2:10" ht="30" x14ac:dyDescent="0.25">
      <c r="B67" s="8" t="s">
        <v>319</v>
      </c>
      <c r="C67" s="8" t="s">
        <v>99</v>
      </c>
      <c r="D67" s="125"/>
      <c r="E67" s="9">
        <v>20</v>
      </c>
      <c r="F67" s="9" t="s">
        <v>317</v>
      </c>
      <c r="G67" s="10" t="s">
        <v>265</v>
      </c>
      <c r="H67" s="9">
        <v>1692348.66</v>
      </c>
      <c r="I67" s="126">
        <v>1920000</v>
      </c>
      <c r="J67" s="8"/>
    </row>
    <row r="68" spans="2:10" x14ac:dyDescent="0.25">
      <c r="B68" s="8" t="s">
        <v>320</v>
      </c>
      <c r="C68" s="8" t="s">
        <v>82</v>
      </c>
      <c r="D68" s="125"/>
      <c r="E68" s="9">
        <v>991614.69</v>
      </c>
      <c r="F68" s="9" t="s">
        <v>317</v>
      </c>
      <c r="G68" s="10" t="s">
        <v>321</v>
      </c>
      <c r="H68" s="9">
        <v>6578199.9199999999</v>
      </c>
      <c r="I68" s="126">
        <v>421950000</v>
      </c>
      <c r="J68" s="8"/>
    </row>
    <row r="69" spans="2:10" ht="30" x14ac:dyDescent="0.25">
      <c r="B69" s="79" t="s">
        <v>322</v>
      </c>
      <c r="C69" s="127" t="s">
        <v>323</v>
      </c>
      <c r="D69" s="125"/>
      <c r="E69" s="9">
        <v>0</v>
      </c>
      <c r="F69" s="9" t="s">
        <v>317</v>
      </c>
      <c r="G69" s="128" t="s">
        <v>41</v>
      </c>
      <c r="H69" s="9">
        <v>47736.7</v>
      </c>
      <c r="I69" s="126">
        <v>2300000</v>
      </c>
      <c r="J69" s="8"/>
    </row>
    <row r="70" spans="2:10" x14ac:dyDescent="0.25">
      <c r="B70" s="8" t="s">
        <v>324</v>
      </c>
      <c r="C70" s="8" t="s">
        <v>82</v>
      </c>
      <c r="D70" s="125"/>
      <c r="E70" s="9">
        <v>0</v>
      </c>
      <c r="F70" s="9" t="s">
        <v>317</v>
      </c>
      <c r="G70" s="10" t="s">
        <v>80</v>
      </c>
      <c r="H70" s="9">
        <v>224769.72</v>
      </c>
      <c r="I70" s="126">
        <v>7200000</v>
      </c>
      <c r="J70" s="8"/>
    </row>
    <row r="71" spans="2:10" ht="30" x14ac:dyDescent="0.25">
      <c r="B71" s="8" t="s">
        <v>325</v>
      </c>
      <c r="C71" s="8" t="s">
        <v>82</v>
      </c>
      <c r="D71" s="125"/>
      <c r="E71" s="9">
        <v>2319.75</v>
      </c>
      <c r="F71" s="9" t="s">
        <v>317</v>
      </c>
      <c r="G71" s="10" t="s">
        <v>326</v>
      </c>
      <c r="H71" s="9">
        <v>89234.39</v>
      </c>
      <c r="I71" s="126">
        <v>3500000</v>
      </c>
      <c r="J71" s="8"/>
    </row>
    <row r="72" spans="2:10" x14ac:dyDescent="0.25">
      <c r="B72" s="79" t="s">
        <v>327</v>
      </c>
      <c r="C72" s="8" t="s">
        <v>328</v>
      </c>
      <c r="D72" s="125"/>
      <c r="E72" s="9">
        <v>0</v>
      </c>
      <c r="F72" s="9" t="s">
        <v>317</v>
      </c>
      <c r="G72" s="10" t="s">
        <v>329</v>
      </c>
      <c r="H72" s="9">
        <v>9457772.6300000008</v>
      </c>
      <c r="I72" s="126">
        <v>9460000</v>
      </c>
      <c r="J72" s="8"/>
    </row>
    <row r="73" spans="2:10" x14ac:dyDescent="0.25">
      <c r="B73" s="8" t="s">
        <v>330</v>
      </c>
      <c r="C73" s="8" t="s">
        <v>328</v>
      </c>
      <c r="D73" s="18"/>
      <c r="E73" s="9">
        <v>254774.81</v>
      </c>
      <c r="F73" s="9" t="s">
        <v>317</v>
      </c>
      <c r="G73" s="34" t="s">
        <v>43</v>
      </c>
      <c r="H73" s="9">
        <v>613202.24</v>
      </c>
      <c r="I73" s="126">
        <v>5000000</v>
      </c>
      <c r="J73" s="8"/>
    </row>
    <row r="74" spans="2:10" x14ac:dyDescent="0.25">
      <c r="B74" s="79" t="s">
        <v>331</v>
      </c>
      <c r="C74" s="8" t="s">
        <v>82</v>
      </c>
      <c r="D74" s="125"/>
      <c r="E74" s="9">
        <v>108371.76</v>
      </c>
      <c r="F74" s="9" t="s">
        <v>317</v>
      </c>
      <c r="G74" s="10" t="s">
        <v>332</v>
      </c>
      <c r="H74" s="9">
        <v>2237542.17</v>
      </c>
      <c r="I74" s="88">
        <f>H74+93261.21</f>
        <v>2330803.38</v>
      </c>
      <c r="J74" s="8"/>
    </row>
    <row r="75" spans="2:10" x14ac:dyDescent="0.25">
      <c r="B75" s="79" t="s">
        <v>333</v>
      </c>
      <c r="C75" s="8" t="s">
        <v>328</v>
      </c>
      <c r="D75" s="125"/>
      <c r="E75" s="9">
        <v>256413.73</v>
      </c>
      <c r="F75" s="9" t="s">
        <v>317</v>
      </c>
      <c r="G75" s="10" t="s">
        <v>265</v>
      </c>
      <c r="H75" s="9">
        <v>563487.51</v>
      </c>
      <c r="I75" s="126">
        <v>604200</v>
      </c>
      <c r="J75" s="8"/>
    </row>
    <row r="76" spans="2:10" x14ac:dyDescent="0.25">
      <c r="B76" s="79" t="s">
        <v>334</v>
      </c>
      <c r="C76" s="79" t="s">
        <v>328</v>
      </c>
      <c r="D76" s="129"/>
      <c r="E76" s="12">
        <v>0</v>
      </c>
      <c r="F76" s="9" t="s">
        <v>317</v>
      </c>
      <c r="G76" s="81" t="s">
        <v>335</v>
      </c>
      <c r="H76" s="12">
        <v>3529321.34</v>
      </c>
      <c r="I76" s="130">
        <v>3530950</v>
      </c>
      <c r="J76" s="79"/>
    </row>
    <row r="77" spans="2:10" x14ac:dyDescent="0.25">
      <c r="B77" s="8" t="s">
        <v>336</v>
      </c>
      <c r="C77" s="8" t="s">
        <v>82</v>
      </c>
      <c r="D77" s="125"/>
      <c r="E77" s="9">
        <v>332007.71999999997</v>
      </c>
      <c r="F77" s="9" t="s">
        <v>317</v>
      </c>
      <c r="G77" s="10" t="s">
        <v>337</v>
      </c>
      <c r="H77" s="9">
        <v>67672878.420000002</v>
      </c>
      <c r="I77" s="126">
        <f>67288358+2500000</f>
        <v>69788358</v>
      </c>
      <c r="J77" s="8"/>
    </row>
    <row r="78" spans="2:10" x14ac:dyDescent="0.25">
      <c r="B78" s="8" t="s">
        <v>338</v>
      </c>
      <c r="C78" s="8" t="s">
        <v>82</v>
      </c>
      <c r="D78" s="125"/>
      <c r="E78" s="9">
        <v>535656.93000000005</v>
      </c>
      <c r="F78" s="9" t="s">
        <v>317</v>
      </c>
      <c r="G78" s="10" t="s">
        <v>339</v>
      </c>
      <c r="H78" s="9">
        <v>4255618.03</v>
      </c>
      <c r="I78" s="126">
        <v>19000000</v>
      </c>
      <c r="J78" s="8"/>
    </row>
    <row r="79" spans="2:10" x14ac:dyDescent="0.25">
      <c r="B79" s="8" t="s">
        <v>340</v>
      </c>
      <c r="C79" s="8" t="s">
        <v>82</v>
      </c>
      <c r="D79" s="125"/>
      <c r="E79" s="9">
        <v>1222</v>
      </c>
      <c r="F79" s="9" t="s">
        <v>317</v>
      </c>
      <c r="G79" s="10" t="s">
        <v>341</v>
      </c>
      <c r="H79" s="9">
        <v>12166735.130000001</v>
      </c>
      <c r="I79" s="126">
        <v>12194000</v>
      </c>
      <c r="J79" s="8"/>
    </row>
    <row r="80" spans="2:10" x14ac:dyDescent="0.25">
      <c r="B80" s="8" t="s">
        <v>342</v>
      </c>
      <c r="C80" s="8" t="s">
        <v>82</v>
      </c>
      <c r="D80" s="125"/>
      <c r="E80" s="9">
        <v>719.55</v>
      </c>
      <c r="F80" s="9" t="s">
        <v>317</v>
      </c>
      <c r="G80" s="10" t="s">
        <v>343</v>
      </c>
      <c r="H80" s="9">
        <v>5268424.01</v>
      </c>
      <c r="I80" s="126">
        <v>5300000</v>
      </c>
      <c r="J80" s="8"/>
    </row>
    <row r="81" spans="2:10" x14ac:dyDescent="0.25">
      <c r="B81" s="8" t="s">
        <v>344</v>
      </c>
      <c r="C81" s="8" t="s">
        <v>82</v>
      </c>
      <c r="D81" s="125"/>
      <c r="E81" s="9">
        <v>62683.73</v>
      </c>
      <c r="F81" s="9" t="s">
        <v>317</v>
      </c>
      <c r="G81" s="10" t="s">
        <v>345</v>
      </c>
      <c r="H81" s="9">
        <v>501878.49</v>
      </c>
      <c r="I81" s="126">
        <v>6000000</v>
      </c>
      <c r="J81" s="8"/>
    </row>
    <row r="82" spans="2:10" x14ac:dyDescent="0.25">
      <c r="B82" s="8" t="s">
        <v>346</v>
      </c>
      <c r="C82" s="8" t="s">
        <v>347</v>
      </c>
      <c r="D82" s="125"/>
      <c r="E82" s="9">
        <v>125675.32</v>
      </c>
      <c r="F82" s="9" t="s">
        <v>317</v>
      </c>
      <c r="G82" s="10" t="s">
        <v>348</v>
      </c>
      <c r="H82" s="9">
        <v>408441.91</v>
      </c>
      <c r="I82" s="126">
        <v>5567000</v>
      </c>
      <c r="J82" s="8"/>
    </row>
    <row r="83" spans="2:10" x14ac:dyDescent="0.25">
      <c r="B83" s="8" t="s">
        <v>349</v>
      </c>
      <c r="C83" s="8" t="s">
        <v>82</v>
      </c>
      <c r="D83" s="125"/>
      <c r="E83" s="9">
        <v>2953.55</v>
      </c>
      <c r="F83" s="9" t="s">
        <v>317</v>
      </c>
      <c r="G83" s="10" t="s">
        <v>348</v>
      </c>
      <c r="H83" s="9">
        <v>311383.98</v>
      </c>
      <c r="I83" s="126">
        <v>12050000</v>
      </c>
      <c r="J83" s="8"/>
    </row>
    <row r="84" spans="2:10" x14ac:dyDescent="0.25">
      <c r="B84" s="8" t="s">
        <v>350</v>
      </c>
      <c r="C84" s="8" t="s">
        <v>82</v>
      </c>
      <c r="D84" s="125"/>
      <c r="E84" s="9">
        <v>25060.9</v>
      </c>
      <c r="F84" s="9" t="s">
        <v>317</v>
      </c>
      <c r="G84" s="10" t="s">
        <v>351</v>
      </c>
      <c r="H84" s="9">
        <v>669196.11</v>
      </c>
      <c r="I84" s="126">
        <v>11499000</v>
      </c>
      <c r="J84" s="8"/>
    </row>
    <row r="85" spans="2:10" x14ac:dyDescent="0.25">
      <c r="B85" s="8" t="s">
        <v>352</v>
      </c>
      <c r="C85" s="8" t="s">
        <v>82</v>
      </c>
      <c r="D85" s="125"/>
      <c r="E85" s="9">
        <v>0</v>
      </c>
      <c r="F85" s="9" t="s">
        <v>317</v>
      </c>
      <c r="G85" s="10" t="s">
        <v>353</v>
      </c>
      <c r="H85" s="9">
        <v>115056</v>
      </c>
      <c r="I85" s="126">
        <v>5000000</v>
      </c>
      <c r="J85" s="8"/>
    </row>
    <row r="86" spans="2:10" x14ac:dyDescent="0.25">
      <c r="B86" s="8" t="s">
        <v>354</v>
      </c>
      <c r="C86" s="8" t="s">
        <v>355</v>
      </c>
      <c r="D86" s="125"/>
      <c r="E86" s="9">
        <v>36814.019999999997</v>
      </c>
      <c r="F86" s="9" t="s">
        <v>317</v>
      </c>
      <c r="G86" s="10" t="s">
        <v>83</v>
      </c>
      <c r="H86" s="9">
        <v>226496.28</v>
      </c>
      <c r="I86" s="126">
        <v>5000000</v>
      </c>
      <c r="J86" s="8"/>
    </row>
    <row r="87" spans="2:10" x14ac:dyDescent="0.25">
      <c r="B87" s="79" t="s">
        <v>356</v>
      </c>
      <c r="C87" s="8" t="s">
        <v>99</v>
      </c>
      <c r="D87" s="125"/>
      <c r="E87" s="9"/>
      <c r="F87" s="9" t="s">
        <v>317</v>
      </c>
      <c r="G87" s="10" t="s">
        <v>357</v>
      </c>
      <c r="H87" s="9">
        <v>22223.03</v>
      </c>
      <c r="I87" s="126">
        <v>500000</v>
      </c>
      <c r="J87" s="8"/>
    </row>
    <row r="88" spans="2:10" x14ac:dyDescent="0.25">
      <c r="B88" s="79" t="s">
        <v>358</v>
      </c>
      <c r="C88" s="8" t="s">
        <v>99</v>
      </c>
      <c r="D88" s="125"/>
      <c r="E88" s="9">
        <v>0</v>
      </c>
      <c r="F88" s="9" t="s">
        <v>317</v>
      </c>
      <c r="G88" s="10" t="s">
        <v>102</v>
      </c>
      <c r="H88" s="9">
        <v>22223.03</v>
      </c>
      <c r="I88" s="126">
        <v>500000</v>
      </c>
      <c r="J88" s="8"/>
    </row>
    <row r="89" spans="2:10" x14ac:dyDescent="0.25">
      <c r="B89" s="8" t="s">
        <v>359</v>
      </c>
      <c r="C89" s="8" t="s">
        <v>82</v>
      </c>
      <c r="D89" s="125"/>
      <c r="E89" s="9">
        <v>85195.34</v>
      </c>
      <c r="F89" s="9" t="s">
        <v>317</v>
      </c>
      <c r="G89" s="10" t="s">
        <v>360</v>
      </c>
      <c r="H89" s="9">
        <v>728882.09</v>
      </c>
      <c r="I89" s="126">
        <v>5241000</v>
      </c>
      <c r="J89" s="8"/>
    </row>
    <row r="90" spans="2:10" x14ac:dyDescent="0.25">
      <c r="B90" s="8" t="s">
        <v>361</v>
      </c>
      <c r="C90" s="8" t="s">
        <v>362</v>
      </c>
      <c r="D90" s="125"/>
      <c r="E90" s="9">
        <v>539575.04000000004</v>
      </c>
      <c r="F90" s="9" t="s">
        <v>317</v>
      </c>
      <c r="G90" s="10" t="s">
        <v>363</v>
      </c>
      <c r="H90" s="9">
        <v>13325165.529999999</v>
      </c>
      <c r="I90" s="126">
        <v>69360000</v>
      </c>
      <c r="J90" s="8"/>
    </row>
    <row r="91" spans="2:10" x14ac:dyDescent="0.25">
      <c r="B91" s="8" t="s">
        <v>364</v>
      </c>
      <c r="C91" s="8" t="s">
        <v>82</v>
      </c>
      <c r="D91" s="125"/>
      <c r="E91" s="9">
        <v>135224.07</v>
      </c>
      <c r="F91" s="9" t="s">
        <v>317</v>
      </c>
      <c r="G91" s="10" t="s">
        <v>365</v>
      </c>
      <c r="H91" s="9">
        <v>8573287.5700000003</v>
      </c>
      <c r="I91" s="126">
        <v>53100000</v>
      </c>
      <c r="J91" s="8"/>
    </row>
    <row r="92" spans="2:10" x14ac:dyDescent="0.25">
      <c r="B92" s="8" t="s">
        <v>366</v>
      </c>
      <c r="C92" s="8" t="s">
        <v>367</v>
      </c>
      <c r="D92" s="125"/>
      <c r="E92" s="9">
        <v>0</v>
      </c>
      <c r="F92" s="9" t="s">
        <v>317</v>
      </c>
      <c r="G92" s="10" t="s">
        <v>368</v>
      </c>
      <c r="H92" s="9">
        <v>336944.58</v>
      </c>
      <c r="I92" s="126">
        <v>4500000</v>
      </c>
      <c r="J92" s="8"/>
    </row>
    <row r="93" spans="2:10" x14ac:dyDescent="0.25">
      <c r="B93" s="8" t="s">
        <v>369</v>
      </c>
      <c r="C93" s="8" t="s">
        <v>82</v>
      </c>
      <c r="D93" s="125"/>
      <c r="E93" s="9">
        <v>5807544.2800000003</v>
      </c>
      <c r="F93" s="9" t="s">
        <v>317</v>
      </c>
      <c r="G93" s="10" t="s">
        <v>370</v>
      </c>
      <c r="H93" s="9">
        <v>10451914.140000001</v>
      </c>
      <c r="I93" s="126">
        <v>20000000</v>
      </c>
      <c r="J93" s="8"/>
    </row>
    <row r="94" spans="2:10" x14ac:dyDescent="0.25">
      <c r="B94" s="8" t="s">
        <v>371</v>
      </c>
      <c r="C94" s="8" t="s">
        <v>372</v>
      </c>
      <c r="D94" s="9"/>
      <c r="E94" s="9">
        <v>0</v>
      </c>
      <c r="F94" s="9">
        <v>0</v>
      </c>
      <c r="G94" s="10" t="s">
        <v>373</v>
      </c>
      <c r="H94" s="9">
        <v>20873</v>
      </c>
      <c r="I94" s="9">
        <v>1315933</v>
      </c>
      <c r="J94" s="11"/>
    </row>
    <row r="95" spans="2:10" x14ac:dyDescent="0.25">
      <c r="B95" s="8" t="s">
        <v>374</v>
      </c>
      <c r="C95" s="8" t="s">
        <v>375</v>
      </c>
      <c r="D95" s="9"/>
      <c r="E95" s="9">
        <v>1822</v>
      </c>
      <c r="F95" s="9">
        <v>0</v>
      </c>
      <c r="G95" s="10" t="s">
        <v>308</v>
      </c>
      <c r="H95" s="9">
        <v>873937.91</v>
      </c>
      <c r="I95" s="131">
        <v>937641</v>
      </c>
      <c r="J95" s="11"/>
    </row>
    <row r="96" spans="2:10" ht="30" x14ac:dyDescent="0.25">
      <c r="B96" s="8" t="s">
        <v>376</v>
      </c>
      <c r="C96" s="8" t="s">
        <v>377</v>
      </c>
      <c r="D96" s="9"/>
      <c r="E96" s="9">
        <v>0</v>
      </c>
      <c r="F96" s="9">
        <v>0</v>
      </c>
      <c r="G96" s="11">
        <v>2027</v>
      </c>
      <c r="H96" s="9">
        <v>15819</v>
      </c>
      <c r="I96" s="9">
        <v>794146</v>
      </c>
      <c r="J96" s="11"/>
    </row>
    <row r="97" spans="2:10" x14ac:dyDescent="0.25">
      <c r="B97" s="11" t="s">
        <v>378</v>
      </c>
      <c r="C97" s="11" t="s">
        <v>82</v>
      </c>
      <c r="D97" s="125"/>
      <c r="E97" s="9">
        <v>0</v>
      </c>
      <c r="F97" s="9" t="s">
        <v>317</v>
      </c>
      <c r="G97" s="10" t="s">
        <v>379</v>
      </c>
      <c r="H97" s="9">
        <v>73253685.150000006</v>
      </c>
      <c r="I97" s="132">
        <v>93380000</v>
      </c>
      <c r="J97" s="8"/>
    </row>
    <row r="98" spans="2:10" x14ac:dyDescent="0.25">
      <c r="B98" s="3"/>
      <c r="C98" s="3"/>
      <c r="D98" s="4"/>
      <c r="E98" s="4"/>
      <c r="F98" s="4"/>
      <c r="G98" s="6"/>
      <c r="H98" s="4"/>
      <c r="I98" s="4"/>
      <c r="J98" s="6"/>
    </row>
    <row r="99" spans="2:10" x14ac:dyDescent="0.25">
      <c r="B99" s="8"/>
      <c r="C99" s="3"/>
      <c r="D99" s="4"/>
      <c r="E99" s="4"/>
      <c r="F99" s="4"/>
      <c r="G99" s="6"/>
      <c r="H99" s="4"/>
      <c r="I99" s="23"/>
      <c r="J99" s="6"/>
    </row>
    <row r="100" spans="2:10" x14ac:dyDescent="0.25">
      <c r="B100" s="90" t="s">
        <v>120</v>
      </c>
      <c r="C100" s="14"/>
      <c r="D100" s="15"/>
      <c r="E100" s="15"/>
      <c r="F100" s="15"/>
      <c r="G100" s="17"/>
      <c r="H100" s="15"/>
      <c r="I100" s="97"/>
      <c r="J100" s="17"/>
    </row>
    <row r="101" spans="2:10" x14ac:dyDescent="0.25">
      <c r="B101" s="8" t="s">
        <v>380</v>
      </c>
      <c r="C101" s="8" t="s">
        <v>381</v>
      </c>
      <c r="D101" s="98">
        <v>7962323.9699997017</v>
      </c>
      <c r="E101" s="9"/>
      <c r="F101" s="9"/>
      <c r="G101" s="11"/>
      <c r="H101" s="9"/>
      <c r="I101" s="88"/>
      <c r="J101" s="11"/>
    </row>
    <row r="102" spans="2:10" x14ac:dyDescent="0.25">
      <c r="B102" s="8" t="s">
        <v>382</v>
      </c>
      <c r="C102" s="8" t="s">
        <v>383</v>
      </c>
      <c r="D102" s="99">
        <v>2299766.5499999998</v>
      </c>
      <c r="E102" s="9"/>
      <c r="F102" s="9"/>
      <c r="G102" s="11"/>
      <c r="H102" s="9"/>
      <c r="I102" s="88"/>
      <c r="J102" s="11"/>
    </row>
    <row r="103" spans="2:10" x14ac:dyDescent="0.25">
      <c r="B103" s="8" t="s">
        <v>384</v>
      </c>
      <c r="C103" s="8" t="s">
        <v>385</v>
      </c>
      <c r="D103" s="99">
        <v>1691666.1099999947</v>
      </c>
      <c r="E103" s="9"/>
      <c r="F103" s="9"/>
      <c r="G103" s="11"/>
      <c r="H103" s="9"/>
      <c r="I103" s="88"/>
      <c r="J103" s="11"/>
    </row>
    <row r="104" spans="2:10" ht="30" x14ac:dyDescent="0.25">
      <c r="B104" s="8" t="s">
        <v>386</v>
      </c>
      <c r="C104" s="8" t="s">
        <v>387</v>
      </c>
      <c r="D104" s="99">
        <v>1426702.9399999988</v>
      </c>
      <c r="E104" s="9"/>
      <c r="F104" s="9"/>
      <c r="G104" s="11"/>
      <c r="H104" s="9"/>
      <c r="I104" s="88"/>
      <c r="J104" s="11"/>
    </row>
    <row r="105" spans="2:10" ht="30" x14ac:dyDescent="0.25">
      <c r="B105" s="8" t="s">
        <v>388</v>
      </c>
      <c r="C105" s="8" t="s">
        <v>389</v>
      </c>
      <c r="D105" s="99">
        <v>830518.39999999991</v>
      </c>
      <c r="E105" s="9"/>
      <c r="F105" s="9"/>
      <c r="G105" s="11"/>
      <c r="H105" s="9"/>
      <c r="I105" s="88"/>
      <c r="J105" s="11"/>
    </row>
    <row r="106" spans="2:10" x14ac:dyDescent="0.25">
      <c r="B106" s="8" t="s">
        <v>390</v>
      </c>
      <c r="C106" s="8" t="s">
        <v>206</v>
      </c>
      <c r="D106" s="99">
        <v>557550.98999999976</v>
      </c>
      <c r="E106" s="9"/>
      <c r="F106" s="9"/>
      <c r="G106" s="11"/>
      <c r="H106" s="9"/>
      <c r="I106" s="88"/>
      <c r="J106" s="11"/>
    </row>
    <row r="107" spans="2:10" x14ac:dyDescent="0.25">
      <c r="B107" s="8"/>
      <c r="C107" s="8"/>
      <c r="D107" s="9"/>
      <c r="E107" s="9"/>
      <c r="F107" s="9"/>
      <c r="G107" s="11"/>
      <c r="H107" s="9"/>
      <c r="I107" s="88"/>
      <c r="J107" s="11"/>
    </row>
    <row r="108" spans="2:10" x14ac:dyDescent="0.25">
      <c r="B108" s="90" t="s">
        <v>135</v>
      </c>
      <c r="C108" s="14"/>
      <c r="D108" s="15"/>
      <c r="E108" s="15"/>
      <c r="F108" s="15"/>
      <c r="G108" s="17"/>
      <c r="H108" s="15"/>
      <c r="I108" s="97"/>
      <c r="J108" s="17"/>
    </row>
    <row r="109" spans="2:10" x14ac:dyDescent="0.25">
      <c r="B109" s="3" t="s">
        <v>136</v>
      </c>
      <c r="C109" s="3" t="s">
        <v>137</v>
      </c>
      <c r="D109" s="100">
        <v>1760884.8399999994</v>
      </c>
      <c r="E109" s="4"/>
      <c r="F109" s="4"/>
      <c r="G109" s="6"/>
      <c r="H109" s="4"/>
      <c r="I109" s="23"/>
      <c r="J109" s="6"/>
    </row>
    <row r="110" spans="2:10" x14ac:dyDescent="0.25">
      <c r="B110" s="3" t="s">
        <v>138</v>
      </c>
      <c r="C110" s="3" t="s">
        <v>135</v>
      </c>
      <c r="D110" s="100">
        <v>4040264.100000001</v>
      </c>
      <c r="E110" s="4"/>
      <c r="F110" s="4"/>
      <c r="G110" s="6"/>
      <c r="H110" s="4"/>
      <c r="I110" s="23"/>
      <c r="J110" s="6"/>
    </row>
    <row r="111" spans="2:10" x14ac:dyDescent="0.25">
      <c r="B111" s="3" t="s">
        <v>391</v>
      </c>
      <c r="C111" s="3" t="s">
        <v>392</v>
      </c>
      <c r="D111" s="100">
        <v>1921250.1199999996</v>
      </c>
      <c r="E111" s="4"/>
      <c r="F111" s="4"/>
      <c r="G111" s="6"/>
      <c r="H111" s="4"/>
      <c r="I111" s="23"/>
      <c r="J111" s="6"/>
    </row>
    <row r="112" spans="2:10" ht="30" x14ac:dyDescent="0.25">
      <c r="B112" s="3" t="s">
        <v>393</v>
      </c>
      <c r="C112" s="3" t="s">
        <v>394</v>
      </c>
      <c r="D112" s="100">
        <v>2644356.6500000032</v>
      </c>
      <c r="E112" s="4"/>
      <c r="F112" s="4"/>
      <c r="G112" s="6"/>
      <c r="H112" s="4"/>
      <c r="I112" s="23"/>
      <c r="J112" s="6"/>
    </row>
    <row r="113" spans="2:10" ht="21.75" customHeight="1" x14ac:dyDescent="0.25">
      <c r="B113" s="3" t="s">
        <v>139</v>
      </c>
      <c r="C113" s="3" t="s">
        <v>140</v>
      </c>
      <c r="D113" s="100">
        <v>10578870.559999997</v>
      </c>
      <c r="E113" s="4"/>
      <c r="F113" s="4"/>
      <c r="G113" s="6"/>
      <c r="H113" s="4"/>
      <c r="I113" s="23"/>
      <c r="J113" s="6"/>
    </row>
    <row r="114" spans="2:10" x14ac:dyDescent="0.25">
      <c r="B114" s="3" t="s">
        <v>395</v>
      </c>
      <c r="C114" s="3" t="s">
        <v>396</v>
      </c>
      <c r="D114" s="100">
        <v>653454.6099999994</v>
      </c>
      <c r="E114" s="4"/>
      <c r="F114" s="4"/>
      <c r="G114" s="6"/>
      <c r="H114" s="4"/>
      <c r="I114" s="23"/>
      <c r="J114" s="6"/>
    </row>
    <row r="115" spans="2:10" ht="30" x14ac:dyDescent="0.25">
      <c r="B115" s="3" t="s">
        <v>141</v>
      </c>
      <c r="C115" s="3" t="s">
        <v>142</v>
      </c>
      <c r="D115" s="100">
        <v>5727053.3199999966</v>
      </c>
      <c r="E115" s="4"/>
      <c r="F115" s="4"/>
      <c r="G115" s="6"/>
      <c r="H115" s="4"/>
      <c r="I115" s="23"/>
      <c r="J115" s="6"/>
    </row>
    <row r="116" spans="2:10" ht="20.25" customHeight="1" x14ac:dyDescent="0.25">
      <c r="B116" s="3" t="s">
        <v>397</v>
      </c>
      <c r="C116" s="3" t="s">
        <v>398</v>
      </c>
      <c r="D116" s="100">
        <v>1145172</v>
      </c>
      <c r="E116" s="4"/>
      <c r="F116" s="4"/>
      <c r="G116" s="6"/>
      <c r="H116" s="4"/>
      <c r="I116" s="23"/>
      <c r="J116" s="6"/>
    </row>
    <row r="117" spans="2:10" x14ac:dyDescent="0.25">
      <c r="B117" s="8" t="s">
        <v>399</v>
      </c>
      <c r="C117" s="18" t="s">
        <v>400</v>
      </c>
      <c r="D117" s="9"/>
      <c r="E117" s="4">
        <v>49712</v>
      </c>
      <c r="F117" s="4"/>
      <c r="G117" s="5" t="s">
        <v>401</v>
      </c>
      <c r="H117" s="4">
        <v>72924.820000000007</v>
      </c>
      <c r="I117" s="88">
        <v>650000</v>
      </c>
      <c r="J117" s="11"/>
    </row>
    <row r="118" spans="2:10" x14ac:dyDescent="0.25">
      <c r="B118" s="8" t="s">
        <v>402</v>
      </c>
      <c r="C118" s="8" t="s">
        <v>147</v>
      </c>
      <c r="D118" s="9"/>
      <c r="E118" s="23">
        <v>263816</v>
      </c>
      <c r="F118" s="4"/>
      <c r="G118" s="5" t="s">
        <v>243</v>
      </c>
      <c r="H118" s="4">
        <v>582009</v>
      </c>
      <c r="I118" s="88">
        <v>1200000</v>
      </c>
      <c r="J118" s="9" t="s">
        <v>149</v>
      </c>
    </row>
    <row r="119" spans="2:10" x14ac:dyDescent="0.25">
      <c r="B119" s="8" t="s">
        <v>403</v>
      </c>
      <c r="C119" s="8" t="s">
        <v>147</v>
      </c>
      <c r="D119" s="9"/>
      <c r="E119" s="4">
        <v>164365</v>
      </c>
      <c r="F119" s="4">
        <v>0</v>
      </c>
      <c r="G119" s="5" t="s">
        <v>245</v>
      </c>
      <c r="H119" s="4">
        <v>2251171</v>
      </c>
      <c r="I119" s="88">
        <v>2700000</v>
      </c>
      <c r="J119" s="9" t="s">
        <v>404</v>
      </c>
    </row>
    <row r="120" spans="2:10" x14ac:dyDescent="0.25">
      <c r="B120" s="8" t="s">
        <v>405</v>
      </c>
      <c r="C120" s="8" t="s">
        <v>310</v>
      </c>
      <c r="D120" s="9"/>
      <c r="E120" s="23">
        <v>161804</v>
      </c>
      <c r="F120" s="4"/>
      <c r="G120" s="5" t="s">
        <v>406</v>
      </c>
      <c r="H120" s="4">
        <v>753405</v>
      </c>
      <c r="I120" s="88">
        <f>2500000+1725384+3600000+2100000+150000-10075384+12000000</f>
        <v>12000000</v>
      </c>
      <c r="J120" s="9" t="s">
        <v>404</v>
      </c>
    </row>
    <row r="121" spans="2:10" x14ac:dyDescent="0.25">
      <c r="B121" s="8" t="s">
        <v>407</v>
      </c>
      <c r="C121" s="8" t="s">
        <v>310</v>
      </c>
      <c r="D121" s="9"/>
      <c r="E121" s="23">
        <v>149116</v>
      </c>
      <c r="F121" s="4"/>
      <c r="G121" s="5" t="s">
        <v>406</v>
      </c>
      <c r="H121" s="4">
        <v>965118</v>
      </c>
      <c r="I121" s="88">
        <f>7805628+2850000+693560-11349188+18000000</f>
        <v>18000000</v>
      </c>
      <c r="J121" s="9" t="s">
        <v>404</v>
      </c>
    </row>
    <row r="122" spans="2:10" x14ac:dyDescent="0.25">
      <c r="B122" s="8" t="s">
        <v>408</v>
      </c>
      <c r="C122" s="8" t="s">
        <v>147</v>
      </c>
      <c r="D122" s="9"/>
      <c r="E122" s="23">
        <v>551</v>
      </c>
      <c r="F122" s="4">
        <v>0</v>
      </c>
      <c r="G122" s="5" t="s">
        <v>409</v>
      </c>
      <c r="H122" s="4">
        <v>305328</v>
      </c>
      <c r="I122" s="88">
        <f>8000000-8000000+10000000</f>
        <v>10000000</v>
      </c>
      <c r="J122" s="9"/>
    </row>
    <row r="123" spans="2:10" x14ac:dyDescent="0.25">
      <c r="B123" s="8" t="s">
        <v>410</v>
      </c>
      <c r="C123" s="8" t="s">
        <v>162</v>
      </c>
      <c r="D123" s="9"/>
      <c r="E123" s="23">
        <v>1809854</v>
      </c>
      <c r="F123" s="4"/>
      <c r="G123" s="5" t="s">
        <v>30</v>
      </c>
      <c r="H123" s="94">
        <v>2112405</v>
      </c>
      <c r="I123" s="88">
        <f>1000000-1000000+2300000</f>
        <v>2300000</v>
      </c>
      <c r="J123" s="9" t="s">
        <v>153</v>
      </c>
    </row>
    <row r="124" spans="2:10" x14ac:dyDescent="0.25">
      <c r="B124" s="3" t="s">
        <v>411</v>
      </c>
      <c r="C124" s="3" t="s">
        <v>144</v>
      </c>
      <c r="D124" s="4"/>
      <c r="E124" s="4">
        <v>650813.89</v>
      </c>
      <c r="F124" s="4">
        <v>0</v>
      </c>
      <c r="G124" s="5" t="s">
        <v>308</v>
      </c>
      <c r="H124" s="4">
        <v>765209</v>
      </c>
      <c r="I124" s="4">
        <v>892826</v>
      </c>
      <c r="J124" s="3" t="s">
        <v>412</v>
      </c>
    </row>
    <row r="125" spans="2:10" ht="30" x14ac:dyDescent="0.25">
      <c r="B125" s="3" t="s">
        <v>413</v>
      </c>
      <c r="C125" s="3" t="s">
        <v>155</v>
      </c>
      <c r="D125" s="4"/>
      <c r="E125" s="4">
        <v>1078033.8799999999</v>
      </c>
      <c r="F125" s="4"/>
      <c r="G125" s="5" t="s">
        <v>257</v>
      </c>
      <c r="H125" s="94">
        <v>1452454</v>
      </c>
      <c r="I125" s="135">
        <v>7953228</v>
      </c>
      <c r="J125" s="6" t="s">
        <v>156</v>
      </c>
    </row>
    <row r="126" spans="2:10" ht="30" x14ac:dyDescent="0.25">
      <c r="B126" s="8" t="s">
        <v>414</v>
      </c>
      <c r="C126" s="8" t="s">
        <v>415</v>
      </c>
      <c r="D126" s="9"/>
      <c r="E126" s="4">
        <v>5888</v>
      </c>
      <c r="F126" s="4"/>
      <c r="G126" s="6"/>
      <c r="H126" s="4">
        <v>1259590</v>
      </c>
      <c r="I126" s="88">
        <v>2193082</v>
      </c>
      <c r="J126" s="8" t="s">
        <v>416</v>
      </c>
    </row>
    <row r="127" spans="2:10" x14ac:dyDescent="0.25">
      <c r="B127" s="3"/>
      <c r="C127" s="3"/>
      <c r="D127" s="4"/>
      <c r="E127" s="4"/>
      <c r="F127" s="4"/>
      <c r="G127" s="6"/>
      <c r="H127" s="4"/>
      <c r="I127" s="23"/>
      <c r="J127" s="6"/>
    </row>
    <row r="128" spans="2:10" x14ac:dyDescent="0.25">
      <c r="B128" s="3"/>
      <c r="C128" s="3"/>
      <c r="D128" s="4"/>
      <c r="E128" s="4"/>
      <c r="F128" s="4"/>
      <c r="G128" s="6"/>
      <c r="H128" s="4"/>
      <c r="I128" s="23"/>
      <c r="J128" s="6"/>
    </row>
    <row r="129" spans="2:10" x14ac:dyDescent="0.25">
      <c r="B129" s="90" t="s">
        <v>166</v>
      </c>
      <c r="C129" s="14"/>
      <c r="D129" s="15"/>
      <c r="E129" s="15"/>
      <c r="F129" s="15"/>
      <c r="G129" s="17"/>
      <c r="H129" s="15"/>
      <c r="I129" s="97"/>
      <c r="J129" s="17"/>
    </row>
    <row r="130" spans="2:10" x14ac:dyDescent="0.25">
      <c r="B130" s="3" t="s">
        <v>167</v>
      </c>
      <c r="C130" s="3" t="s">
        <v>168</v>
      </c>
      <c r="D130" s="100">
        <v>3320540.3199999956</v>
      </c>
      <c r="E130" s="4"/>
      <c r="F130" s="4"/>
      <c r="G130" s="6"/>
      <c r="H130" s="4"/>
      <c r="I130" s="23"/>
      <c r="J130" s="6"/>
    </row>
    <row r="131" spans="2:10" ht="30" x14ac:dyDescent="0.25">
      <c r="B131" s="3" t="s">
        <v>417</v>
      </c>
      <c r="C131" s="3" t="s">
        <v>418</v>
      </c>
      <c r="D131" s="100">
        <v>1553175.8400000029</v>
      </c>
      <c r="E131" s="4"/>
      <c r="F131" s="4"/>
      <c r="G131" s="6"/>
      <c r="H131" s="4"/>
      <c r="I131" s="23"/>
      <c r="J131" s="6"/>
    </row>
    <row r="132" spans="2:10" ht="30" x14ac:dyDescent="0.25">
      <c r="B132" s="3" t="s">
        <v>419</v>
      </c>
      <c r="C132" s="3" t="s">
        <v>420</v>
      </c>
      <c r="D132" s="100">
        <v>838620.7299999994</v>
      </c>
      <c r="E132" s="4"/>
      <c r="F132" s="4"/>
      <c r="G132" s="6"/>
      <c r="H132" s="4"/>
      <c r="I132" s="23"/>
      <c r="J132" s="6"/>
    </row>
    <row r="133" spans="2:10" x14ac:dyDescent="0.25">
      <c r="B133" s="3" t="s">
        <v>421</v>
      </c>
      <c r="C133" s="3" t="s">
        <v>422</v>
      </c>
      <c r="D133" s="100">
        <v>819789.80000000016</v>
      </c>
      <c r="E133" s="4"/>
      <c r="F133" s="4"/>
      <c r="G133" s="6"/>
      <c r="H133" s="4"/>
      <c r="I133" s="23"/>
      <c r="J133" s="6"/>
    </row>
    <row r="134" spans="2:10" x14ac:dyDescent="0.25">
      <c r="B134" s="3" t="s">
        <v>423</v>
      </c>
      <c r="C134" s="3" t="s">
        <v>424</v>
      </c>
      <c r="D134" s="100">
        <v>3905810.6500000008</v>
      </c>
      <c r="E134" s="4"/>
      <c r="F134" s="4"/>
      <c r="G134" s="6"/>
      <c r="H134" s="4"/>
      <c r="I134" s="23"/>
      <c r="J134" s="6"/>
    </row>
    <row r="135" spans="2:10" ht="30" x14ac:dyDescent="0.25">
      <c r="B135" s="3" t="s">
        <v>425</v>
      </c>
      <c r="C135" s="3" t="s">
        <v>426</v>
      </c>
      <c r="D135" s="100">
        <v>749067.89</v>
      </c>
      <c r="E135" s="4"/>
      <c r="F135" s="4"/>
      <c r="G135" s="6"/>
      <c r="H135" s="4"/>
      <c r="I135" s="23"/>
      <c r="J135" s="6"/>
    </row>
    <row r="136" spans="2:10" x14ac:dyDescent="0.25">
      <c r="B136" s="3" t="s">
        <v>427</v>
      </c>
      <c r="C136" s="3" t="s">
        <v>428</v>
      </c>
      <c r="D136" s="100">
        <v>1870274.5200000009</v>
      </c>
      <c r="E136" s="4"/>
      <c r="F136" s="4"/>
      <c r="G136" s="6"/>
      <c r="H136" s="4"/>
      <c r="I136" s="23"/>
      <c r="J136" s="6"/>
    </row>
    <row r="137" spans="2:10" x14ac:dyDescent="0.25">
      <c r="B137" s="3" t="s">
        <v>429</v>
      </c>
      <c r="C137" s="3" t="s">
        <v>430</v>
      </c>
      <c r="D137" s="100">
        <v>1543903.0199999998</v>
      </c>
      <c r="E137" s="4"/>
      <c r="F137" s="4"/>
      <c r="G137" s="6"/>
      <c r="H137" s="4"/>
      <c r="I137" s="23"/>
      <c r="J137" s="6"/>
    </row>
    <row r="138" spans="2:10" x14ac:dyDescent="0.25">
      <c r="B138" s="3" t="s">
        <v>169</v>
      </c>
      <c r="C138" s="3" t="s">
        <v>170</v>
      </c>
      <c r="D138" s="100">
        <v>10782669.510000009</v>
      </c>
      <c r="E138" s="4"/>
      <c r="F138" s="4"/>
      <c r="G138" s="6"/>
      <c r="H138" s="4"/>
      <c r="I138" s="23"/>
      <c r="J138" s="6"/>
    </row>
    <row r="139" spans="2:10" x14ac:dyDescent="0.25">
      <c r="B139" s="3" t="s">
        <v>431</v>
      </c>
      <c r="C139" s="3" t="s">
        <v>432</v>
      </c>
      <c r="D139" s="100">
        <v>803573</v>
      </c>
      <c r="E139" s="4"/>
      <c r="F139" s="4"/>
      <c r="G139" s="6"/>
      <c r="H139" s="4"/>
      <c r="I139" s="23"/>
      <c r="J139" s="6"/>
    </row>
    <row r="140" spans="2:10" ht="30" x14ac:dyDescent="0.25">
      <c r="B140" s="3" t="s">
        <v>433</v>
      </c>
      <c r="C140" s="3" t="s">
        <v>434</v>
      </c>
      <c r="D140" s="100">
        <v>1344105</v>
      </c>
      <c r="E140" s="4"/>
      <c r="F140" s="4"/>
      <c r="G140" s="6"/>
      <c r="H140" s="4"/>
      <c r="I140" s="23"/>
      <c r="J140" s="6"/>
    </row>
    <row r="141" spans="2:10" x14ac:dyDescent="0.25">
      <c r="B141" s="8" t="s">
        <v>171</v>
      </c>
      <c r="C141" s="3" t="s">
        <v>172</v>
      </c>
      <c r="D141" s="101">
        <v>1602133.7300000009</v>
      </c>
      <c r="E141" s="4"/>
      <c r="F141" s="4"/>
      <c r="G141" s="6"/>
      <c r="H141" s="4"/>
      <c r="I141" s="23"/>
      <c r="J141" s="6"/>
    </row>
    <row r="142" spans="2:10" x14ac:dyDescent="0.25">
      <c r="B142" s="102" t="s">
        <v>435</v>
      </c>
      <c r="C142" s="103" t="s">
        <v>436</v>
      </c>
      <c r="D142" s="104"/>
      <c r="E142" s="136">
        <v>5113.63</v>
      </c>
      <c r="F142" s="104">
        <v>0</v>
      </c>
      <c r="G142" s="105" t="s">
        <v>437</v>
      </c>
      <c r="H142" s="137">
        <v>127523.06</v>
      </c>
      <c r="I142" s="106">
        <v>14220000</v>
      </c>
      <c r="J142" s="103"/>
    </row>
    <row r="143" spans="2:10" x14ac:dyDescent="0.25">
      <c r="B143" s="102" t="s">
        <v>438</v>
      </c>
      <c r="C143" s="103" t="s">
        <v>436</v>
      </c>
      <c r="D143" s="104"/>
      <c r="E143" s="136">
        <v>4886.41</v>
      </c>
      <c r="F143" s="104">
        <v>0</v>
      </c>
      <c r="G143" s="105" t="s">
        <v>437</v>
      </c>
      <c r="H143" s="137">
        <v>61488</v>
      </c>
      <c r="I143" s="106">
        <v>2350000</v>
      </c>
      <c r="J143" s="103"/>
    </row>
    <row r="144" spans="2:10" x14ac:dyDescent="0.25">
      <c r="B144" s="102" t="s">
        <v>439</v>
      </c>
      <c r="C144" s="103" t="s">
        <v>436</v>
      </c>
      <c r="D144" s="104"/>
      <c r="E144" s="136">
        <v>6264.96</v>
      </c>
      <c r="F144" s="104">
        <v>0</v>
      </c>
      <c r="G144" s="105" t="s">
        <v>437</v>
      </c>
      <c r="H144" s="137">
        <v>77082.759999999995</v>
      </c>
      <c r="I144" s="106">
        <v>2290000</v>
      </c>
      <c r="J144" s="103"/>
    </row>
    <row r="145" spans="2:10" x14ac:dyDescent="0.25">
      <c r="B145" s="102" t="s">
        <v>440</v>
      </c>
      <c r="C145" s="103" t="s">
        <v>436</v>
      </c>
      <c r="D145" s="104"/>
      <c r="E145" s="136">
        <v>1523.38</v>
      </c>
      <c r="F145" s="104">
        <v>0</v>
      </c>
      <c r="G145" s="105" t="s">
        <v>437</v>
      </c>
      <c r="H145" s="137">
        <v>96704.36</v>
      </c>
      <c r="I145" s="106">
        <v>2640000</v>
      </c>
      <c r="J145" s="103"/>
    </row>
    <row r="146" spans="2:10" x14ac:dyDescent="0.25">
      <c r="B146" s="102" t="s">
        <v>441</v>
      </c>
      <c r="C146" s="103" t="s">
        <v>436</v>
      </c>
      <c r="D146" s="104"/>
      <c r="E146" s="136">
        <v>2649.72</v>
      </c>
      <c r="F146" s="104">
        <v>0</v>
      </c>
      <c r="G146" s="105" t="s">
        <v>437</v>
      </c>
      <c r="H146" s="137">
        <v>55977.08</v>
      </c>
      <c r="I146" s="106">
        <v>2830000</v>
      </c>
      <c r="J146" s="103"/>
    </row>
    <row r="147" spans="2:10" x14ac:dyDescent="0.25">
      <c r="B147" s="102" t="s">
        <v>442</v>
      </c>
      <c r="C147" s="103" t="s">
        <v>436</v>
      </c>
      <c r="D147" s="104"/>
      <c r="E147" s="136">
        <v>1679.94</v>
      </c>
      <c r="F147" s="104">
        <v>0</v>
      </c>
      <c r="G147" s="105" t="s">
        <v>437</v>
      </c>
      <c r="H147" s="137">
        <v>54776</v>
      </c>
      <c r="I147" s="106">
        <v>830000</v>
      </c>
      <c r="J147" s="103"/>
    </row>
    <row r="148" spans="2:10" x14ac:dyDescent="0.25">
      <c r="B148" s="107" t="s">
        <v>443</v>
      </c>
      <c r="C148" s="103" t="s">
        <v>436</v>
      </c>
      <c r="D148" s="33"/>
      <c r="E148" s="138">
        <v>1929.35</v>
      </c>
      <c r="F148" s="33">
        <v>0</v>
      </c>
      <c r="G148" s="105" t="s">
        <v>437</v>
      </c>
      <c r="H148" s="139">
        <v>95453</v>
      </c>
      <c r="I148" s="108">
        <v>828000</v>
      </c>
      <c r="J148" s="103"/>
    </row>
    <row r="149" spans="2:10" x14ac:dyDescent="0.25">
      <c r="B149" s="28" t="s">
        <v>444</v>
      </c>
      <c r="C149" s="103" t="s">
        <v>436</v>
      </c>
      <c r="D149" s="33"/>
      <c r="E149" s="138">
        <v>866.92</v>
      </c>
      <c r="F149" s="33">
        <v>0</v>
      </c>
      <c r="G149" s="105" t="s">
        <v>437</v>
      </c>
      <c r="H149" s="139">
        <v>55762.11</v>
      </c>
      <c r="I149" s="108">
        <v>712000</v>
      </c>
      <c r="J149" s="103"/>
    </row>
    <row r="150" spans="2:10" x14ac:dyDescent="0.25">
      <c r="B150" s="3" t="s">
        <v>445</v>
      </c>
      <c r="C150" s="92" t="s">
        <v>446</v>
      </c>
      <c r="D150" s="4"/>
      <c r="E150" s="4">
        <v>774564.96</v>
      </c>
      <c r="F150" s="4"/>
      <c r="G150" s="5" t="s">
        <v>447</v>
      </c>
      <c r="H150" s="33">
        <v>774564.96</v>
      </c>
      <c r="I150" s="23">
        <v>899610.88</v>
      </c>
      <c r="J150" s="6"/>
    </row>
    <row r="151" spans="2:10" x14ac:dyDescent="0.25">
      <c r="B151" s="3"/>
      <c r="C151" s="3"/>
      <c r="D151" s="4"/>
      <c r="E151" s="4"/>
      <c r="F151" s="4"/>
      <c r="G151" s="6"/>
      <c r="H151" s="4"/>
      <c r="I151" s="23"/>
      <c r="J151" s="6"/>
    </row>
    <row r="152" spans="2:10" x14ac:dyDescent="0.25">
      <c r="B152" s="3"/>
      <c r="C152" s="3"/>
      <c r="D152" s="4"/>
      <c r="E152" s="4"/>
      <c r="F152" s="4"/>
      <c r="G152" s="6"/>
      <c r="H152" s="4"/>
      <c r="I152" s="23"/>
      <c r="J152" s="6"/>
    </row>
    <row r="153" spans="2:10" x14ac:dyDescent="0.25">
      <c r="B153" s="90" t="s">
        <v>180</v>
      </c>
      <c r="C153" s="14"/>
      <c r="D153" s="15"/>
      <c r="E153" s="15"/>
      <c r="F153" s="15"/>
      <c r="G153" s="17"/>
      <c r="H153" s="15"/>
      <c r="I153" s="97"/>
      <c r="J153" s="17"/>
    </row>
    <row r="154" spans="2:10" x14ac:dyDescent="0.25">
      <c r="B154" s="3" t="s">
        <v>448</v>
      </c>
      <c r="C154" s="3" t="s">
        <v>449</v>
      </c>
      <c r="D154" s="100">
        <v>546438.27000000037</v>
      </c>
      <c r="E154" s="4"/>
      <c r="F154" s="4"/>
      <c r="G154" s="6"/>
      <c r="H154" s="4"/>
      <c r="I154" s="23"/>
      <c r="J154" s="6"/>
    </row>
    <row r="155" spans="2:10" ht="30" x14ac:dyDescent="0.25">
      <c r="B155" s="3" t="s">
        <v>450</v>
      </c>
      <c r="C155" s="3" t="s">
        <v>451</v>
      </c>
      <c r="D155" s="100">
        <v>4955661.3600000041</v>
      </c>
      <c r="E155" s="4"/>
      <c r="F155" s="4"/>
      <c r="G155" s="6"/>
      <c r="H155" s="4"/>
      <c r="I155" s="23"/>
      <c r="J155" s="6"/>
    </row>
    <row r="156" spans="2:10" x14ac:dyDescent="0.25">
      <c r="B156" s="3" t="s">
        <v>452</v>
      </c>
      <c r="C156" s="3" t="s">
        <v>453</v>
      </c>
      <c r="D156" s="100">
        <v>5002809.6499999976</v>
      </c>
      <c r="E156" s="4"/>
      <c r="F156" s="4"/>
      <c r="G156" s="6"/>
      <c r="H156" s="4"/>
      <c r="I156" s="23"/>
      <c r="J156" s="6"/>
    </row>
    <row r="157" spans="2:10" x14ac:dyDescent="0.25">
      <c r="B157" s="3" t="s">
        <v>454</v>
      </c>
      <c r="C157" s="3" t="s">
        <v>455</v>
      </c>
      <c r="D157" s="100">
        <v>2177326.419999999</v>
      </c>
      <c r="E157" s="4"/>
      <c r="F157" s="4"/>
      <c r="G157" s="6"/>
      <c r="H157" s="4"/>
      <c r="I157" s="23"/>
      <c r="J157" s="6"/>
    </row>
    <row r="158" spans="2:10" x14ac:dyDescent="0.25">
      <c r="B158" s="8" t="s">
        <v>456</v>
      </c>
      <c r="C158" s="8" t="s">
        <v>457</v>
      </c>
      <c r="D158" s="109"/>
      <c r="E158" s="140">
        <v>92021</v>
      </c>
      <c r="F158" s="94">
        <v>0</v>
      </c>
      <c r="G158" s="5" t="s">
        <v>458</v>
      </c>
      <c r="H158" s="140">
        <v>508288</v>
      </c>
      <c r="I158" s="110">
        <v>8000000</v>
      </c>
      <c r="J158" s="11"/>
    </row>
    <row r="159" spans="2:10" x14ac:dyDescent="0.25">
      <c r="B159" s="8" t="s">
        <v>459</v>
      </c>
      <c r="C159" s="8" t="s">
        <v>457</v>
      </c>
      <c r="D159" s="109"/>
      <c r="E159" s="140">
        <v>6717772</v>
      </c>
      <c r="F159" s="94">
        <v>0</v>
      </c>
      <c r="G159" s="5" t="s">
        <v>458</v>
      </c>
      <c r="H159" s="140">
        <v>20437962</v>
      </c>
      <c r="I159" s="110">
        <v>72000000</v>
      </c>
      <c r="J159" s="11"/>
    </row>
    <row r="160" spans="2:10" x14ac:dyDescent="0.25">
      <c r="B160" s="8" t="s">
        <v>460</v>
      </c>
      <c r="C160" s="8" t="s">
        <v>457</v>
      </c>
      <c r="D160" s="109"/>
      <c r="E160" s="140">
        <v>314267</v>
      </c>
      <c r="F160" s="94">
        <v>0</v>
      </c>
      <c r="G160" s="5" t="s">
        <v>365</v>
      </c>
      <c r="H160" s="140">
        <v>9983053</v>
      </c>
      <c r="I160" s="110">
        <v>9705000</v>
      </c>
      <c r="J160" s="11"/>
    </row>
    <row r="161" spans="2:10" x14ac:dyDescent="0.25">
      <c r="B161" s="8" t="s">
        <v>461</v>
      </c>
      <c r="C161" s="8" t="s">
        <v>457</v>
      </c>
      <c r="D161" s="109"/>
      <c r="E161" s="140">
        <v>172580</v>
      </c>
      <c r="F161" s="94">
        <v>0</v>
      </c>
      <c r="G161" s="5" t="s">
        <v>462</v>
      </c>
      <c r="H161" s="140">
        <v>777047</v>
      </c>
      <c r="I161" s="110">
        <v>60000000</v>
      </c>
      <c r="J161" s="11"/>
    </row>
    <row r="162" spans="2:10" x14ac:dyDescent="0.25">
      <c r="B162" s="8" t="s">
        <v>463</v>
      </c>
      <c r="C162" s="8" t="s">
        <v>457</v>
      </c>
      <c r="D162" s="109"/>
      <c r="E162" s="140"/>
      <c r="F162" s="94">
        <v>0</v>
      </c>
      <c r="G162" s="5" t="s">
        <v>462</v>
      </c>
      <c r="H162" s="140">
        <v>21954</v>
      </c>
      <c r="I162" s="110">
        <v>3000000</v>
      </c>
      <c r="J162" s="8"/>
    </row>
    <row r="163" spans="2:10" ht="30" x14ac:dyDescent="0.25">
      <c r="B163" s="8" t="s">
        <v>464</v>
      </c>
      <c r="C163" s="8" t="s">
        <v>457</v>
      </c>
      <c r="D163" s="109"/>
      <c r="E163" s="140"/>
      <c r="F163" s="4">
        <v>0</v>
      </c>
      <c r="G163" s="5"/>
      <c r="H163" s="140">
        <v>22393</v>
      </c>
      <c r="I163" s="111">
        <v>30000000</v>
      </c>
      <c r="J163" s="8"/>
    </row>
    <row r="164" spans="2:10" x14ac:dyDescent="0.25">
      <c r="B164" s="8" t="s">
        <v>465</v>
      </c>
      <c r="C164" s="8" t="s">
        <v>457</v>
      </c>
      <c r="D164" s="109"/>
      <c r="E164" s="140">
        <v>500000</v>
      </c>
      <c r="F164" s="4">
        <v>0</v>
      </c>
      <c r="G164" s="5" t="s">
        <v>466</v>
      </c>
      <c r="H164" s="140">
        <v>500000</v>
      </c>
      <c r="I164" s="110">
        <v>500000</v>
      </c>
      <c r="J164" s="8"/>
    </row>
    <row r="165" spans="2:10" ht="30" x14ac:dyDescent="0.25">
      <c r="B165" s="3" t="s">
        <v>467</v>
      </c>
      <c r="C165" s="3" t="s">
        <v>162</v>
      </c>
      <c r="D165" s="4"/>
      <c r="E165" s="4">
        <v>838875.49</v>
      </c>
      <c r="F165" s="4">
        <v>0</v>
      </c>
      <c r="G165" s="5" t="s">
        <v>30</v>
      </c>
      <c r="H165" s="4">
        <v>971587</v>
      </c>
      <c r="I165" s="4">
        <v>1700000</v>
      </c>
      <c r="J165" s="3"/>
    </row>
    <row r="166" spans="2:10" ht="30" x14ac:dyDescent="0.25">
      <c r="B166" s="3" t="s">
        <v>468</v>
      </c>
      <c r="C166" s="3" t="s">
        <v>162</v>
      </c>
      <c r="D166" s="4"/>
      <c r="E166" s="4">
        <v>70110</v>
      </c>
      <c r="F166" s="4">
        <v>0</v>
      </c>
      <c r="G166" s="5" t="s">
        <v>245</v>
      </c>
      <c r="H166" s="4">
        <v>93655</v>
      </c>
      <c r="I166" s="4">
        <v>1700000</v>
      </c>
      <c r="J166" s="3"/>
    </row>
    <row r="167" spans="2:10" ht="30" x14ac:dyDescent="0.25">
      <c r="B167" s="3" t="s">
        <v>469</v>
      </c>
      <c r="C167" s="3" t="s">
        <v>162</v>
      </c>
      <c r="D167" s="4"/>
      <c r="E167" s="4">
        <v>49529.64</v>
      </c>
      <c r="F167" s="4">
        <v>0</v>
      </c>
      <c r="G167" s="5" t="s">
        <v>245</v>
      </c>
      <c r="H167" s="4">
        <v>89505</v>
      </c>
      <c r="I167" s="4">
        <v>1700000</v>
      </c>
      <c r="J167" s="3"/>
    </row>
    <row r="168" spans="2:10" x14ac:dyDescent="0.25">
      <c r="B168" s="3" t="s">
        <v>470</v>
      </c>
      <c r="C168" s="3" t="s">
        <v>471</v>
      </c>
      <c r="D168" s="4"/>
      <c r="E168" s="4">
        <v>494979</v>
      </c>
      <c r="F168" s="4">
        <v>0</v>
      </c>
      <c r="G168" s="5" t="s">
        <v>472</v>
      </c>
      <c r="H168" s="4">
        <v>654281</v>
      </c>
      <c r="I168" s="4">
        <v>737000</v>
      </c>
      <c r="J168" s="6"/>
    </row>
    <row r="169" spans="2:10" x14ac:dyDescent="0.25">
      <c r="B169" s="3"/>
      <c r="C169" s="3"/>
      <c r="D169" s="4"/>
      <c r="E169" s="4"/>
      <c r="F169" s="4"/>
      <c r="G169" s="6"/>
      <c r="H169" s="4"/>
      <c r="I169" s="23"/>
      <c r="J169" s="6"/>
    </row>
    <row r="170" spans="2:10" x14ac:dyDescent="0.25">
      <c r="B170" s="90" t="s">
        <v>189</v>
      </c>
      <c r="C170" s="55"/>
      <c r="D170" s="56"/>
      <c r="E170" s="56"/>
      <c r="F170" s="56"/>
      <c r="G170" s="58"/>
      <c r="H170" s="56"/>
      <c r="I170" s="112"/>
      <c r="J170" s="58"/>
    </row>
    <row r="171" spans="2:10" ht="30" x14ac:dyDescent="0.25">
      <c r="B171" s="3" t="s">
        <v>473</v>
      </c>
      <c r="C171" s="3" t="s">
        <v>474</v>
      </c>
      <c r="D171" s="100">
        <v>1960144</v>
      </c>
      <c r="E171" s="4"/>
      <c r="F171" s="4"/>
      <c r="G171" s="6"/>
      <c r="H171" s="4"/>
      <c r="I171" s="23"/>
      <c r="J171" s="6"/>
    </row>
    <row r="172" spans="2:10" x14ac:dyDescent="0.25">
      <c r="B172" s="3" t="s">
        <v>475</v>
      </c>
      <c r="C172" s="3" t="s">
        <v>476</v>
      </c>
      <c r="D172" s="100">
        <v>761145.11999999976</v>
      </c>
      <c r="E172" s="4"/>
      <c r="F172" s="4"/>
      <c r="G172" s="6"/>
      <c r="H172" s="4"/>
      <c r="I172" s="23"/>
      <c r="J172" s="6"/>
    </row>
    <row r="173" spans="2:10" x14ac:dyDescent="0.25">
      <c r="B173" s="8" t="s">
        <v>477</v>
      </c>
      <c r="C173" s="8" t="s">
        <v>478</v>
      </c>
      <c r="D173" s="9"/>
      <c r="E173" s="4">
        <v>374641</v>
      </c>
      <c r="F173" s="4">
        <v>0</v>
      </c>
      <c r="G173" s="5" t="s">
        <v>479</v>
      </c>
      <c r="H173" s="4">
        <v>2659951</v>
      </c>
      <c r="I173" s="88">
        <v>18248000</v>
      </c>
      <c r="J173" s="11"/>
    </row>
    <row r="174" spans="2:10" x14ac:dyDescent="0.25">
      <c r="B174" s="8" t="s">
        <v>480</v>
      </c>
      <c r="C174" s="8" t="s">
        <v>478</v>
      </c>
      <c r="D174" s="9"/>
      <c r="E174" s="4">
        <v>172615.18</v>
      </c>
      <c r="F174" s="4">
        <v>0</v>
      </c>
      <c r="G174" s="5" t="s">
        <v>481</v>
      </c>
      <c r="H174" s="4">
        <v>1185104</v>
      </c>
      <c r="I174" s="88">
        <v>123495000</v>
      </c>
      <c r="J174" s="11"/>
    </row>
    <row r="175" spans="2:10" x14ac:dyDescent="0.25">
      <c r="B175" s="8" t="s">
        <v>482</v>
      </c>
      <c r="C175" s="8" t="s">
        <v>478</v>
      </c>
      <c r="D175" s="9"/>
      <c r="E175" s="113">
        <f>(1970708-1059062)+66478</f>
        <v>978124</v>
      </c>
      <c r="F175" s="9">
        <v>0</v>
      </c>
      <c r="G175" s="10" t="s">
        <v>26</v>
      </c>
      <c r="H175" s="9">
        <f>1970708+66478</f>
        <v>2037186</v>
      </c>
      <c r="I175" s="88">
        <v>2250000</v>
      </c>
      <c r="J175" s="8"/>
    </row>
    <row r="176" spans="2:10" x14ac:dyDescent="0.25">
      <c r="B176" s="3"/>
      <c r="C176" s="3"/>
      <c r="D176" s="4"/>
      <c r="E176" s="4"/>
      <c r="F176" s="4"/>
      <c r="G176" s="6"/>
      <c r="H176" s="4"/>
      <c r="I176" s="23"/>
      <c r="J176" s="6"/>
    </row>
    <row r="177" spans="2:10" x14ac:dyDescent="0.25">
      <c r="B177" s="3"/>
      <c r="C177" s="3"/>
      <c r="D177" s="4"/>
      <c r="E177" s="4"/>
      <c r="F177" s="4"/>
      <c r="G177" s="6"/>
      <c r="H177" s="4"/>
      <c r="I177" s="23"/>
      <c r="J177" s="6"/>
    </row>
    <row r="178" spans="2:10" x14ac:dyDescent="0.25">
      <c r="B178" s="90" t="s">
        <v>204</v>
      </c>
      <c r="C178" s="55"/>
      <c r="D178" s="56"/>
      <c r="E178" s="56"/>
      <c r="F178" s="56"/>
      <c r="G178" s="58"/>
      <c r="H178" s="56"/>
      <c r="I178" s="112"/>
      <c r="J178" s="58"/>
    </row>
    <row r="179" spans="2:10" x14ac:dyDescent="0.25">
      <c r="B179" s="3" t="s">
        <v>483</v>
      </c>
      <c r="C179" s="3" t="s">
        <v>484</v>
      </c>
      <c r="D179" s="100">
        <v>8648422.9699999988</v>
      </c>
      <c r="E179" s="4"/>
      <c r="F179" s="4"/>
      <c r="G179" s="6"/>
      <c r="H179" s="4"/>
      <c r="I179" s="23"/>
      <c r="J179" s="6"/>
    </row>
    <row r="180" spans="2:10" ht="30" x14ac:dyDescent="0.25">
      <c r="B180" s="3" t="s">
        <v>485</v>
      </c>
      <c r="C180" s="3" t="s">
        <v>486</v>
      </c>
      <c r="D180" s="100">
        <v>517047.22999999981</v>
      </c>
      <c r="E180" s="4"/>
      <c r="F180" s="4"/>
      <c r="G180" s="6"/>
      <c r="H180" s="4"/>
      <c r="I180" s="23"/>
      <c r="J180" s="6"/>
    </row>
    <row r="181" spans="2:10" ht="30" x14ac:dyDescent="0.25">
      <c r="B181" s="3" t="s">
        <v>487</v>
      </c>
      <c r="C181" s="3" t="s">
        <v>488</v>
      </c>
      <c r="D181" s="100">
        <v>5212398.3599999994</v>
      </c>
      <c r="E181" s="4"/>
      <c r="F181" s="4"/>
      <c r="G181" s="6"/>
      <c r="H181" s="4"/>
      <c r="I181" s="23"/>
      <c r="J181" s="6"/>
    </row>
    <row r="182" spans="2:10" x14ac:dyDescent="0.25">
      <c r="B182" s="3" t="s">
        <v>489</v>
      </c>
      <c r="C182" s="3" t="s">
        <v>490</v>
      </c>
      <c r="D182" s="100">
        <v>1338093.8299999991</v>
      </c>
      <c r="E182" s="4"/>
      <c r="F182" s="4"/>
      <c r="G182" s="6"/>
      <c r="H182" s="4"/>
      <c r="I182" s="23"/>
      <c r="J182" s="6"/>
    </row>
    <row r="183" spans="2:10" x14ac:dyDescent="0.25">
      <c r="B183" s="3" t="s">
        <v>205</v>
      </c>
      <c r="C183" s="3" t="s">
        <v>206</v>
      </c>
      <c r="D183" s="100">
        <v>4404609.7500000019</v>
      </c>
      <c r="E183" s="4"/>
      <c r="F183" s="4"/>
      <c r="G183" s="6"/>
      <c r="H183" s="4"/>
      <c r="I183" s="23"/>
      <c r="J183" s="6"/>
    </row>
    <row r="184" spans="2:10" x14ac:dyDescent="0.25">
      <c r="B184" s="3" t="s">
        <v>491</v>
      </c>
      <c r="C184" s="3" t="s">
        <v>492</v>
      </c>
      <c r="E184" s="4">
        <v>238588</v>
      </c>
      <c r="F184" s="4">
        <v>0</v>
      </c>
      <c r="G184" s="5" t="s">
        <v>373</v>
      </c>
      <c r="H184" s="4">
        <v>238588</v>
      </c>
      <c r="I184" s="23">
        <v>887163.7</v>
      </c>
      <c r="J184" s="3"/>
    </row>
    <row r="185" spans="2:10" x14ac:dyDescent="0.25">
      <c r="B185" s="3" t="s">
        <v>493</v>
      </c>
      <c r="C185" s="3" t="s">
        <v>492</v>
      </c>
      <c r="E185" s="4">
        <v>309436</v>
      </c>
      <c r="F185" s="4">
        <v>0</v>
      </c>
      <c r="G185" s="5" t="s">
        <v>315</v>
      </c>
      <c r="H185" s="4">
        <v>309436</v>
      </c>
      <c r="I185" s="23">
        <v>750000</v>
      </c>
      <c r="J185" s="3"/>
    </row>
    <row r="186" spans="2:10" ht="30" x14ac:dyDescent="0.25">
      <c r="B186" s="114" t="s">
        <v>494</v>
      </c>
      <c r="C186" s="115" t="s">
        <v>495</v>
      </c>
      <c r="D186" s="4"/>
      <c r="E186" s="4">
        <v>1343402.96</v>
      </c>
      <c r="F186" s="4"/>
      <c r="G186" s="5" t="s">
        <v>265</v>
      </c>
      <c r="H186" s="4">
        <v>1344626.81</v>
      </c>
      <c r="I186" s="4">
        <v>1750000</v>
      </c>
      <c r="J186" s="3"/>
    </row>
    <row r="187" spans="2:10" x14ac:dyDescent="0.25">
      <c r="B187" s="3"/>
      <c r="C187" s="3"/>
      <c r="D187" s="4"/>
      <c r="E187" s="4"/>
      <c r="F187" s="4"/>
      <c r="G187" s="6"/>
      <c r="H187" s="4"/>
      <c r="I187" s="23"/>
      <c r="J187" s="6"/>
    </row>
    <row r="188" spans="2:10" x14ac:dyDescent="0.25">
      <c r="B188" s="3"/>
      <c r="C188" s="3"/>
      <c r="D188" s="4"/>
      <c r="E188" s="4">
        <v>0</v>
      </c>
      <c r="F188" s="4">
        <v>0</v>
      </c>
      <c r="G188" s="6"/>
      <c r="H188" s="4">
        <v>0</v>
      </c>
      <c r="I188" s="23"/>
      <c r="J188" s="6"/>
    </row>
    <row r="189" spans="2:10" x14ac:dyDescent="0.25">
      <c r="B189" s="59" t="s">
        <v>222</v>
      </c>
      <c r="C189" s="59"/>
      <c r="D189" s="60">
        <f>SUM(D4:D188)</f>
        <v>228622502.8199999</v>
      </c>
      <c r="E189" s="60">
        <f>SUM(E4:E188)</f>
        <v>85528373.85999994</v>
      </c>
      <c r="F189" s="60">
        <f>SUM(F4:F188)</f>
        <v>0</v>
      </c>
      <c r="G189" s="60" t="s">
        <v>496</v>
      </c>
      <c r="H189" s="60">
        <f>SUM(H4:H188)</f>
        <v>371705973.81999999</v>
      </c>
      <c r="I189" s="116">
        <f>SUM(I4:I188)</f>
        <v>1610388448.6300001</v>
      </c>
      <c r="J189" s="62"/>
    </row>
    <row r="192" spans="2:10" x14ac:dyDescent="0.25">
      <c r="I192" s="118"/>
    </row>
  </sheetData>
  <mergeCells count="1">
    <mergeCell ref="B1:J1"/>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B95DC-64A1-48F4-BF2E-DEBC910E4003}">
  <dimension ref="B1:I56"/>
  <sheetViews>
    <sheetView topLeftCell="A14" workbookViewId="0">
      <selection activeCell="I12" sqref="I12"/>
    </sheetView>
  </sheetViews>
  <sheetFormatPr defaultRowHeight="15" x14ac:dyDescent="0.25"/>
  <cols>
    <col min="2" max="2" width="41.42578125" customWidth="1"/>
    <col min="3" max="3" width="28.5703125" customWidth="1"/>
    <col min="4" max="6" width="30.7109375" customWidth="1"/>
    <col min="7" max="7" width="20.7109375" customWidth="1"/>
    <col min="8" max="8" width="30.7109375" customWidth="1"/>
    <col min="9" max="9" width="29.7109375" customWidth="1"/>
  </cols>
  <sheetData>
    <row r="1" spans="2:9" x14ac:dyDescent="0.25">
      <c r="B1" s="146" t="s">
        <v>497</v>
      </c>
      <c r="C1" s="147"/>
      <c r="D1" s="147"/>
      <c r="E1" s="147"/>
      <c r="F1" s="147"/>
      <c r="G1" s="147"/>
      <c r="H1" s="147"/>
      <c r="I1" s="148"/>
    </row>
    <row r="2" spans="2:9" ht="45" x14ac:dyDescent="0.25">
      <c r="B2" s="85" t="s">
        <v>1</v>
      </c>
      <c r="C2" s="85" t="s">
        <v>2</v>
      </c>
      <c r="D2" s="1" t="s">
        <v>3</v>
      </c>
      <c r="E2" s="1" t="s">
        <v>224</v>
      </c>
      <c r="F2" s="1" t="s">
        <v>225</v>
      </c>
      <c r="G2" s="1" t="s">
        <v>498</v>
      </c>
      <c r="H2" s="1" t="s">
        <v>499</v>
      </c>
      <c r="I2" s="1" t="s">
        <v>8</v>
      </c>
    </row>
    <row r="3" spans="2:9" x14ac:dyDescent="0.25">
      <c r="B3" s="90" t="s">
        <v>9</v>
      </c>
      <c r="C3" s="17"/>
      <c r="D3" s="15"/>
      <c r="E3" s="15">
        <v>0</v>
      </c>
      <c r="F3" s="15">
        <v>0</v>
      </c>
      <c r="G3" s="17"/>
      <c r="H3" s="15"/>
      <c r="I3" s="17"/>
    </row>
    <row r="4" spans="2:9" x14ac:dyDescent="0.25">
      <c r="B4" s="141" t="s">
        <v>500</v>
      </c>
      <c r="C4" s="6" t="s">
        <v>17</v>
      </c>
      <c r="D4" s="4"/>
      <c r="E4" s="4">
        <v>67746.289999999994</v>
      </c>
      <c r="F4" s="4">
        <v>0</v>
      </c>
      <c r="G4" s="5" t="s">
        <v>501</v>
      </c>
      <c r="H4" s="4">
        <v>3584861</v>
      </c>
      <c r="I4" s="6"/>
    </row>
    <row r="5" spans="2:9" x14ac:dyDescent="0.25">
      <c r="B5" s="141" t="s">
        <v>502</v>
      </c>
      <c r="C5" s="6" t="s">
        <v>17</v>
      </c>
      <c r="D5" s="4"/>
      <c r="E5" s="4">
        <v>7832</v>
      </c>
      <c r="F5" s="4">
        <v>0</v>
      </c>
      <c r="G5" s="5" t="s">
        <v>501</v>
      </c>
      <c r="H5" s="4">
        <v>5015503</v>
      </c>
      <c r="I5" s="6"/>
    </row>
    <row r="6" spans="2:9" x14ac:dyDescent="0.25">
      <c r="B6" s="141" t="s">
        <v>503</v>
      </c>
      <c r="C6" s="6" t="s">
        <v>17</v>
      </c>
      <c r="D6" s="4"/>
      <c r="E6" s="4">
        <v>9003</v>
      </c>
      <c r="F6" s="4">
        <v>0</v>
      </c>
      <c r="G6" s="5" t="s">
        <v>501</v>
      </c>
      <c r="H6" s="4">
        <v>2129539</v>
      </c>
      <c r="I6" s="6"/>
    </row>
    <row r="7" spans="2:9" x14ac:dyDescent="0.25">
      <c r="B7" s="6" t="s">
        <v>504</v>
      </c>
      <c r="C7" s="6" t="s">
        <v>17</v>
      </c>
      <c r="D7" s="4"/>
      <c r="E7" s="4">
        <v>73155</v>
      </c>
      <c r="F7" s="4">
        <v>0</v>
      </c>
      <c r="G7" s="5" t="s">
        <v>501</v>
      </c>
      <c r="H7" s="4">
        <v>1812769</v>
      </c>
      <c r="I7" s="6"/>
    </row>
    <row r="8" spans="2:9" x14ac:dyDescent="0.25">
      <c r="B8" s="141" t="s">
        <v>505</v>
      </c>
      <c r="C8" s="6" t="s">
        <v>17</v>
      </c>
      <c r="D8" s="4"/>
      <c r="E8" s="4">
        <v>5831</v>
      </c>
      <c r="F8" s="4">
        <v>0</v>
      </c>
      <c r="G8" s="5" t="s">
        <v>501</v>
      </c>
      <c r="H8" s="4">
        <v>3312194</v>
      </c>
      <c r="I8" s="6"/>
    </row>
    <row r="9" spans="2:9" x14ac:dyDescent="0.25">
      <c r="B9" s="6" t="s">
        <v>506</v>
      </c>
      <c r="C9" s="6" t="s">
        <v>17</v>
      </c>
      <c r="D9" s="4"/>
      <c r="E9" s="4">
        <v>56026</v>
      </c>
      <c r="F9" s="4">
        <v>0</v>
      </c>
      <c r="G9" s="5" t="s">
        <v>507</v>
      </c>
      <c r="H9" s="4">
        <v>3191541</v>
      </c>
      <c r="I9" s="6"/>
    </row>
    <row r="10" spans="2:9" x14ac:dyDescent="0.25">
      <c r="B10" s="6" t="s">
        <v>508</v>
      </c>
      <c r="C10" s="6" t="s">
        <v>17</v>
      </c>
      <c r="D10" s="4"/>
      <c r="E10" s="4">
        <v>2541014</v>
      </c>
      <c r="F10" s="4">
        <v>0</v>
      </c>
      <c r="G10" s="5" t="s">
        <v>501</v>
      </c>
      <c r="H10" s="4">
        <v>2542859</v>
      </c>
      <c r="I10" s="6"/>
    </row>
    <row r="11" spans="2:9" x14ac:dyDescent="0.25">
      <c r="B11" s="6" t="s">
        <v>509</v>
      </c>
      <c r="C11" s="6" t="s">
        <v>17</v>
      </c>
      <c r="D11" s="4"/>
      <c r="E11" s="4">
        <v>1102868</v>
      </c>
      <c r="F11" s="4">
        <v>0</v>
      </c>
      <c r="G11" s="5" t="s">
        <v>501</v>
      </c>
      <c r="H11" s="4">
        <v>1104098</v>
      </c>
      <c r="I11" s="6"/>
    </row>
    <row r="12" spans="2:9" x14ac:dyDescent="0.25">
      <c r="B12" s="6" t="s">
        <v>510</v>
      </c>
      <c r="C12" s="6" t="s">
        <v>17</v>
      </c>
      <c r="D12" s="4"/>
      <c r="E12" s="4">
        <v>1986782.36</v>
      </c>
      <c r="F12" s="4">
        <v>0</v>
      </c>
      <c r="G12" s="5" t="s">
        <v>466</v>
      </c>
      <c r="H12" s="4">
        <v>1986782.36</v>
      </c>
      <c r="I12" s="6"/>
    </row>
    <row r="13" spans="2:9" x14ac:dyDescent="0.25">
      <c r="B13" s="6" t="s">
        <v>511</v>
      </c>
      <c r="C13" s="6" t="s">
        <v>17</v>
      </c>
      <c r="D13" s="4"/>
      <c r="E13" s="4">
        <v>2668473.2000000002</v>
      </c>
      <c r="F13" s="4">
        <v>0</v>
      </c>
      <c r="G13" s="5" t="s">
        <v>512</v>
      </c>
      <c r="H13" s="4">
        <v>2669272.7000000002</v>
      </c>
      <c r="I13" s="6"/>
    </row>
    <row r="14" spans="2:9" x14ac:dyDescent="0.25">
      <c r="B14" s="6" t="s">
        <v>513</v>
      </c>
      <c r="C14" s="6" t="s">
        <v>17</v>
      </c>
      <c r="D14" s="4"/>
      <c r="E14" s="4">
        <v>67980.960000000006</v>
      </c>
      <c r="F14" s="4">
        <v>0</v>
      </c>
      <c r="G14" s="5" t="s">
        <v>514</v>
      </c>
      <c r="H14" s="4">
        <v>1488845.16</v>
      </c>
      <c r="I14" s="6"/>
    </row>
    <row r="15" spans="2:9" x14ac:dyDescent="0.25">
      <c r="B15" s="6" t="s">
        <v>515</v>
      </c>
      <c r="C15" s="6" t="s">
        <v>17</v>
      </c>
      <c r="D15" s="4"/>
      <c r="E15" s="4">
        <v>30616.04</v>
      </c>
      <c r="F15" s="4">
        <v>0</v>
      </c>
      <c r="G15" s="5" t="s">
        <v>466</v>
      </c>
      <c r="H15" s="4">
        <v>879106.89</v>
      </c>
      <c r="I15" s="6"/>
    </row>
    <row r="16" spans="2:9" x14ac:dyDescent="0.25">
      <c r="B16" s="6" t="s">
        <v>516</v>
      </c>
      <c r="C16" s="6" t="s">
        <v>17</v>
      </c>
      <c r="D16" s="4"/>
      <c r="E16" s="4">
        <v>19887.87</v>
      </c>
      <c r="F16" s="4">
        <v>0</v>
      </c>
      <c r="G16" s="5" t="s">
        <v>514</v>
      </c>
      <c r="H16" s="4">
        <v>1324755.27</v>
      </c>
      <c r="I16" s="6"/>
    </row>
    <row r="17" spans="2:9" ht="30" x14ac:dyDescent="0.25">
      <c r="B17" s="3" t="s">
        <v>517</v>
      </c>
      <c r="C17" s="6" t="s">
        <v>17</v>
      </c>
      <c r="D17" s="4"/>
      <c r="E17" s="4">
        <v>5920</v>
      </c>
      <c r="F17" s="4">
        <v>0</v>
      </c>
      <c r="G17" s="5" t="s">
        <v>514</v>
      </c>
      <c r="H17" s="4">
        <v>763748</v>
      </c>
      <c r="I17" s="6"/>
    </row>
    <row r="18" spans="2:9" x14ac:dyDescent="0.25">
      <c r="B18" s="6" t="s">
        <v>518</v>
      </c>
      <c r="C18" s="6" t="s">
        <v>17</v>
      </c>
      <c r="D18" s="4"/>
      <c r="E18" s="4">
        <v>0</v>
      </c>
      <c r="F18" s="4">
        <v>0</v>
      </c>
      <c r="G18" s="5" t="s">
        <v>501</v>
      </c>
      <c r="H18" s="4">
        <v>750846</v>
      </c>
      <c r="I18" s="6"/>
    </row>
    <row r="19" spans="2:9" x14ac:dyDescent="0.25">
      <c r="B19" s="11"/>
      <c r="C19" s="11"/>
      <c r="D19" s="9"/>
      <c r="E19" s="9">
        <v>0</v>
      </c>
      <c r="F19" s="9">
        <v>0</v>
      </c>
      <c r="G19" s="10"/>
      <c r="H19" s="9"/>
      <c r="I19" s="11"/>
    </row>
    <row r="20" spans="2:9" x14ac:dyDescent="0.25">
      <c r="B20" s="90" t="s">
        <v>519</v>
      </c>
      <c r="C20" s="17"/>
      <c r="D20" s="15"/>
      <c r="E20" s="15">
        <v>0</v>
      </c>
      <c r="F20" s="15"/>
      <c r="G20" s="16"/>
      <c r="H20" s="15"/>
      <c r="I20" s="17"/>
    </row>
    <row r="21" spans="2:9" x14ac:dyDescent="0.25">
      <c r="B21" s="6" t="s">
        <v>520</v>
      </c>
      <c r="C21" s="6" t="s">
        <v>82</v>
      </c>
      <c r="D21" s="4"/>
      <c r="E21" s="4">
        <v>766091</v>
      </c>
      <c r="F21" s="4"/>
      <c r="G21" s="5" t="s">
        <v>521</v>
      </c>
      <c r="H21" s="4">
        <v>8989792</v>
      </c>
      <c r="I21" s="6"/>
    </row>
    <row r="22" spans="2:9" x14ac:dyDescent="0.25">
      <c r="B22" s="6" t="s">
        <v>522</v>
      </c>
      <c r="C22" s="6" t="s">
        <v>82</v>
      </c>
      <c r="D22" s="4"/>
      <c r="E22" s="4">
        <v>1683730</v>
      </c>
      <c r="F22" s="4"/>
      <c r="G22" s="5" t="s">
        <v>523</v>
      </c>
      <c r="H22" s="4">
        <v>1740965</v>
      </c>
      <c r="I22" s="6"/>
    </row>
    <row r="23" spans="2:9" x14ac:dyDescent="0.25">
      <c r="B23" s="6" t="s">
        <v>524</v>
      </c>
      <c r="C23" s="6" t="s">
        <v>525</v>
      </c>
      <c r="D23" s="4"/>
      <c r="E23" s="4">
        <v>40</v>
      </c>
      <c r="F23" s="4"/>
      <c r="G23" s="5" t="s">
        <v>501</v>
      </c>
      <c r="H23" s="4">
        <v>2396675</v>
      </c>
    </row>
    <row r="24" spans="2:9" x14ac:dyDescent="0.25">
      <c r="B24" s="8" t="s">
        <v>526</v>
      </c>
      <c r="C24" s="8" t="s">
        <v>99</v>
      </c>
      <c r="D24" s="9"/>
      <c r="E24" s="4">
        <v>0</v>
      </c>
      <c r="F24" s="43"/>
      <c r="G24" s="5">
        <v>2025</v>
      </c>
      <c r="H24" s="4">
        <v>1502647</v>
      </c>
      <c r="I24" s="109"/>
    </row>
    <row r="25" spans="2:9" x14ac:dyDescent="0.25">
      <c r="B25" s="3" t="s">
        <v>527</v>
      </c>
      <c r="C25" s="6" t="s">
        <v>82</v>
      </c>
      <c r="D25" s="91"/>
      <c r="E25" s="4">
        <v>35453.33</v>
      </c>
      <c r="F25" s="4" t="s">
        <v>317</v>
      </c>
      <c r="G25" s="5">
        <v>2025</v>
      </c>
      <c r="H25" s="96">
        <v>1833938.44</v>
      </c>
      <c r="I25" s="3"/>
    </row>
    <row r="26" spans="2:9" ht="30" x14ac:dyDescent="0.25">
      <c r="B26" s="22" t="s">
        <v>528</v>
      </c>
      <c r="C26" s="142" t="s">
        <v>328</v>
      </c>
      <c r="D26" s="93"/>
      <c r="E26" s="94">
        <v>0</v>
      </c>
      <c r="F26" s="4" t="s">
        <v>317</v>
      </c>
      <c r="G26" s="95">
        <v>2025</v>
      </c>
      <c r="H26" s="94">
        <v>1117195.78</v>
      </c>
      <c r="I26" s="143"/>
    </row>
    <row r="27" spans="2:9" ht="30" x14ac:dyDescent="0.25">
      <c r="B27" s="22" t="s">
        <v>529</v>
      </c>
      <c r="C27" s="22" t="s">
        <v>328</v>
      </c>
      <c r="D27" s="93"/>
      <c r="E27" s="94">
        <v>0</v>
      </c>
      <c r="F27" s="4" t="s">
        <v>317</v>
      </c>
      <c r="G27" s="144">
        <v>2025</v>
      </c>
      <c r="H27" s="94">
        <v>2205508.1</v>
      </c>
      <c r="I27" s="143"/>
    </row>
    <row r="28" spans="2:9" x14ac:dyDescent="0.25">
      <c r="B28" s="6" t="s">
        <v>530</v>
      </c>
      <c r="C28" s="6" t="s">
        <v>99</v>
      </c>
      <c r="D28" s="4"/>
      <c r="E28" s="4">
        <v>5501</v>
      </c>
      <c r="F28" s="4"/>
      <c r="G28" s="5">
        <v>2025</v>
      </c>
      <c r="H28" s="4">
        <v>741227</v>
      </c>
      <c r="I28" s="6"/>
    </row>
    <row r="29" spans="2:9" x14ac:dyDescent="0.25">
      <c r="B29" s="11"/>
      <c r="C29" s="11"/>
      <c r="D29" s="9"/>
      <c r="E29" s="9">
        <v>0</v>
      </c>
      <c r="F29" s="9">
        <v>0</v>
      </c>
      <c r="G29" s="10"/>
      <c r="H29" s="9"/>
      <c r="I29" s="11"/>
    </row>
    <row r="30" spans="2:9" x14ac:dyDescent="0.25">
      <c r="B30" s="90" t="s">
        <v>135</v>
      </c>
      <c r="C30" s="14"/>
      <c r="D30" s="15"/>
      <c r="E30" s="15"/>
      <c r="F30" s="15"/>
      <c r="G30" s="16"/>
      <c r="H30" s="15"/>
      <c r="I30" s="97"/>
    </row>
    <row r="31" spans="2:9" x14ac:dyDescent="0.25">
      <c r="B31" s="11" t="s">
        <v>531</v>
      </c>
      <c r="C31" s="11" t="s">
        <v>144</v>
      </c>
      <c r="D31" s="9"/>
      <c r="E31" s="4">
        <v>31849.57</v>
      </c>
      <c r="F31" s="4">
        <v>0</v>
      </c>
      <c r="G31" s="5" t="s">
        <v>532</v>
      </c>
      <c r="H31" s="4">
        <v>709208.24</v>
      </c>
      <c r="I31" s="11" t="s">
        <v>156</v>
      </c>
    </row>
    <row r="32" spans="2:9" x14ac:dyDescent="0.25">
      <c r="B32" s="11"/>
      <c r="C32" s="11"/>
      <c r="D32" s="9"/>
      <c r="E32" s="9">
        <v>0</v>
      </c>
      <c r="F32" s="9">
        <v>0</v>
      </c>
      <c r="G32" s="10"/>
      <c r="H32" s="9"/>
      <c r="I32" s="11"/>
    </row>
    <row r="33" spans="2:9" x14ac:dyDescent="0.25">
      <c r="B33" s="90" t="s">
        <v>180</v>
      </c>
      <c r="C33" s="14"/>
      <c r="D33" s="15"/>
      <c r="E33" s="15"/>
      <c r="F33" s="15"/>
      <c r="G33" s="16"/>
      <c r="H33" s="15"/>
      <c r="I33" s="97"/>
    </row>
    <row r="34" spans="2:9" x14ac:dyDescent="0.25">
      <c r="B34" s="11" t="s">
        <v>533</v>
      </c>
      <c r="C34" s="11" t="s">
        <v>534</v>
      </c>
      <c r="D34" s="9"/>
      <c r="E34" s="145">
        <v>34595</v>
      </c>
      <c r="F34" s="94"/>
      <c r="G34" s="5" t="s">
        <v>535</v>
      </c>
      <c r="H34" s="145">
        <v>8877822</v>
      </c>
      <c r="I34" s="11"/>
    </row>
    <row r="35" spans="2:9" x14ac:dyDescent="0.25">
      <c r="B35" s="11"/>
      <c r="C35" s="11"/>
      <c r="D35" s="9"/>
      <c r="E35" s="9">
        <v>0</v>
      </c>
      <c r="F35" s="9">
        <v>0</v>
      </c>
      <c r="G35" s="10"/>
      <c r="H35" s="9"/>
      <c r="I35" s="11"/>
    </row>
    <row r="36" spans="2:9" x14ac:dyDescent="0.25">
      <c r="B36" s="90" t="s">
        <v>189</v>
      </c>
      <c r="C36" s="55"/>
      <c r="D36" s="56"/>
      <c r="E36" s="56"/>
      <c r="F36" s="56"/>
      <c r="G36" s="57"/>
      <c r="H36" s="56"/>
      <c r="I36" s="112"/>
    </row>
    <row r="37" spans="2:9" ht="30" x14ac:dyDescent="0.25">
      <c r="B37" s="11" t="s">
        <v>536</v>
      </c>
      <c r="C37" s="8" t="s">
        <v>537</v>
      </c>
      <c r="D37" s="9"/>
      <c r="E37" s="4">
        <v>2559119.35</v>
      </c>
      <c r="F37" s="4">
        <v>0</v>
      </c>
      <c r="G37" s="5">
        <v>2025</v>
      </c>
      <c r="H37" s="4">
        <v>2590718</v>
      </c>
      <c r="I37" s="11"/>
    </row>
    <row r="38" spans="2:9" x14ac:dyDescent="0.25">
      <c r="B38" s="11"/>
      <c r="C38" s="11"/>
      <c r="D38" s="9"/>
      <c r="E38" s="9">
        <v>0</v>
      </c>
      <c r="F38" s="9">
        <v>0</v>
      </c>
      <c r="G38" s="10"/>
      <c r="H38" s="9"/>
      <c r="I38" s="11"/>
    </row>
    <row r="39" spans="2:9" x14ac:dyDescent="0.25">
      <c r="B39" s="90" t="s">
        <v>204</v>
      </c>
      <c r="C39" s="55"/>
      <c r="D39" s="56"/>
      <c r="E39" s="56"/>
      <c r="F39" s="56"/>
      <c r="G39" s="57"/>
      <c r="H39" s="56"/>
      <c r="I39" s="112"/>
    </row>
    <row r="40" spans="2:9" ht="30" x14ac:dyDescent="0.25">
      <c r="B40" s="3" t="s">
        <v>538</v>
      </c>
      <c r="C40" s="3" t="s">
        <v>539</v>
      </c>
      <c r="D40" s="4"/>
      <c r="E40" s="4"/>
      <c r="F40" s="4">
        <v>0</v>
      </c>
      <c r="G40" s="5">
        <v>2024</v>
      </c>
      <c r="H40" s="4">
        <v>2077708</v>
      </c>
      <c r="I40" s="6"/>
    </row>
    <row r="41" spans="2:9" ht="30" x14ac:dyDescent="0.25">
      <c r="B41" s="11" t="s">
        <v>540</v>
      </c>
      <c r="C41" s="8" t="s">
        <v>541</v>
      </c>
      <c r="D41" s="9"/>
      <c r="E41" s="9">
        <v>0</v>
      </c>
      <c r="F41" s="9">
        <v>0</v>
      </c>
      <c r="G41" s="10">
        <v>2025</v>
      </c>
      <c r="H41" s="4">
        <v>772021</v>
      </c>
      <c r="I41" s="11"/>
    </row>
    <row r="42" spans="2:9" x14ac:dyDescent="0.25">
      <c r="B42" s="58"/>
      <c r="C42" s="58"/>
      <c r="D42" s="56"/>
      <c r="E42" s="56">
        <v>0</v>
      </c>
      <c r="F42" s="56">
        <v>0</v>
      </c>
      <c r="G42" s="58"/>
      <c r="H42" s="56">
        <v>0</v>
      </c>
      <c r="I42" s="58"/>
    </row>
    <row r="43" spans="2:9" x14ac:dyDescent="0.25">
      <c r="B43" s="62" t="s">
        <v>222</v>
      </c>
      <c r="C43" s="62"/>
      <c r="D43" s="60">
        <f>SUM(D3:D42)</f>
        <v>0</v>
      </c>
      <c r="E43" s="60">
        <f>SUM(E3:E42)</f>
        <v>13759514.970000001</v>
      </c>
      <c r="F43" s="60">
        <f>SUM(F3:F42)</f>
        <v>0</v>
      </c>
      <c r="G43" s="60" t="s">
        <v>496</v>
      </c>
      <c r="H43" s="60">
        <f>SUM(H3:H42)</f>
        <v>68112145.939999998</v>
      </c>
      <c r="I43" s="62"/>
    </row>
    <row r="49" spans="2:2" x14ac:dyDescent="0.25">
      <c r="B49">
        <v>38703</v>
      </c>
    </row>
    <row r="50" spans="2:2" x14ac:dyDescent="0.25">
      <c r="B50">
        <v>115023</v>
      </c>
    </row>
    <row r="51" spans="2:2" x14ac:dyDescent="0.25">
      <c r="B51">
        <v>113457</v>
      </c>
    </row>
    <row r="52" spans="2:2" x14ac:dyDescent="0.25">
      <c r="B52">
        <v>39437</v>
      </c>
    </row>
    <row r="53" spans="2:2" x14ac:dyDescent="0.25">
      <c r="B53">
        <v>352942</v>
      </c>
    </row>
    <row r="54" spans="2:2" x14ac:dyDescent="0.25">
      <c r="B54">
        <f>SUM(B49:B53)</f>
        <v>659562</v>
      </c>
    </row>
    <row r="55" spans="2:2" x14ac:dyDescent="0.25">
      <c r="B55">
        <v>1899557</v>
      </c>
    </row>
    <row r="56" spans="2:2" x14ac:dyDescent="0.25">
      <c r="B56">
        <f>SUM(B54:B55)</f>
        <v>2559119</v>
      </c>
    </row>
  </sheetData>
  <mergeCells count="1">
    <mergeCell ref="B1:I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Being Considered</vt:lpstr>
      <vt:lpstr>Being Incurred</vt:lpstr>
      <vt:lpstr>Completed or Discontinued</vt:lpstr>
    </vt:vector>
  </TitlesOfParts>
  <Company>Kerry County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Joan Brosnan</dc:creator>
  <cp:lastModifiedBy>Joan Brosnan</cp:lastModifiedBy>
  <dcterms:created xsi:type="dcterms:W3CDTF">2026-05-27T13:54:13Z</dcterms:created>
  <dcterms:modified xsi:type="dcterms:W3CDTF">2026-05-29T13:16:16Z</dcterms:modified>
</cp:coreProperties>
</file>